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'Лист3'!$A$13:$F$13</definedName>
  </definedNames>
  <calcPr fullCalcOnLoad="1"/>
</workbook>
</file>

<file path=xl/sharedStrings.xml><?xml version="1.0" encoding="utf-8"?>
<sst xmlns="http://schemas.openxmlformats.org/spreadsheetml/2006/main" count="766" uniqueCount="344">
  <si>
    <t>Наименование кода</t>
  </si>
  <si>
    <t>Сумма</t>
  </si>
  <si>
    <t>2016год</t>
  </si>
  <si>
    <t>2017год</t>
  </si>
  <si>
    <t xml:space="preserve">(тыс. рублей) </t>
  </si>
  <si>
    <t xml:space="preserve">Расходы на  обеспечение функций муниципальных органов </t>
  </si>
  <si>
    <t xml:space="preserve">Муниципальная программа  МО  "Эффективное  муниципальное  управление" </t>
  </si>
  <si>
    <t>Муниципальная программа  МО "Социальная поддержка населения"</t>
  </si>
  <si>
    <t>Подпрограмма "Доступная среда"</t>
  </si>
  <si>
    <t>Муниципальная программа "Развитие  культуры"</t>
  </si>
  <si>
    <t>Подпрограмма "Развитие дошкольного образования"</t>
  </si>
  <si>
    <t>Подпрограмма "Развитие общего образования"</t>
  </si>
  <si>
    <t>Всего расходов</t>
  </si>
  <si>
    <t>Осуществление полномочий  Калининградской области  по определению перечня  должностных лиц,  уполномоченных составлять протоколы об административных  правонарушениях</t>
  </si>
  <si>
    <t xml:space="preserve">Осуществление полномочий  по составлению (изменению) списков кандидатов в присяжные заседатели федеральных судов общей юрисдикции в Российской Федерации </t>
  </si>
  <si>
    <t>Расходы на уплату членских взносов в Ассоциацию муниципальных образований Калининградской области</t>
  </si>
  <si>
    <t>Проведение ремонта автомобильных дорог  общего пользования муниципального значения</t>
  </si>
  <si>
    <t xml:space="preserve">Муниципальная программа "Развитие жилищно-коммунального хозяйства " </t>
  </si>
  <si>
    <t>Проведение социально значимых мероприятий в сфере культуры</t>
  </si>
  <si>
    <t>Приложение №11</t>
  </si>
  <si>
    <t>к решению окружного Совета депутатов</t>
  </si>
  <si>
    <t>Зеленоградского городского округа</t>
  </si>
  <si>
    <t>"О бюджете  МО "Зеленоградский городской округ" на 2016 год"</t>
  </si>
  <si>
    <t xml:space="preserve">Глава МО "Зеленоградский городской округ" </t>
  </si>
  <si>
    <t>Муниципальная программа МО "Развитие образования в муниципальном образовании Зеленоградский городской округ"</t>
  </si>
  <si>
    <t>Подпрограмма " Совершенствование мер  социальной поддержки  отдельных категория граждан"</t>
  </si>
  <si>
    <t>Предоставление   муниципальных гарантий  муниципальным служащим  в соответствии с Решением  районного Совет депутатов  от 28.02.2011г. № 63 "об утверждении Положения " О 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район"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</si>
  <si>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 вознаграждения приемным родителям и патронатным воспитателям</t>
  </si>
  <si>
    <t>Адаптация  учреждений   обслуживающих население  доступности для инвалидов.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</si>
  <si>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</si>
  <si>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</si>
  <si>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</si>
  <si>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</si>
  <si>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>Резервный фонд по предупреждению  и ликвидации последствий  чрезвычайных ситуаций  и стихийных бедствий  администрации МО "Зеленоградский городской округ"</t>
  </si>
  <si>
    <t xml:space="preserve">Осуществление переданных  полномочий Российской Федерации на государственную регистрацию актов гражданского состояния </t>
  </si>
  <si>
    <t>Предоставление ежемесячных выплат почетным гражданам  муниципального образования "Зеленоградский городской округ"  в соответствии решением районного Совета депутатов от 30.01.2004г. №304</t>
  </si>
  <si>
    <t xml:space="preserve">Предоставление срочной адресной помощи гражданам, оказавшимся в трудной жизненной ситуации, в соответствии с  постановлением администрации МО "Зеленоградский район" от 12.01.2011г. №10 "Об организации работ по оказанию адресной помощи населению "Зеленоградского района" </t>
  </si>
  <si>
    <t>2016 год</t>
  </si>
  <si>
    <t xml:space="preserve">Депутаты окружного Совета </t>
  </si>
  <si>
    <t>Непрограммные направления расходов</t>
  </si>
  <si>
    <t xml:space="preserve">Исполнение судебных актов  по обращению взыскания на средства бюджета городского округа </t>
  </si>
  <si>
    <t>0210070620</t>
  </si>
  <si>
    <t>Целевая статья расходов (ЦСР)</t>
  </si>
  <si>
    <t>Вид расходов  (ВР)</t>
  </si>
  <si>
    <t>тыс. руб.</t>
  </si>
  <si>
    <t>600</t>
  </si>
  <si>
    <t>Предоставление субсидий бюджетным, автономным  учреждениям  и иным некомерческим организациям</t>
  </si>
  <si>
    <t>0210001010</t>
  </si>
  <si>
    <t>0210000000</t>
  </si>
  <si>
    <t xml:space="preserve">Основное мероприятие "Профилактика  безнадзорности и правонарушений  несовершеннолетних" </t>
  </si>
  <si>
    <t>0300070720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</si>
  <si>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</si>
  <si>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</si>
  <si>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</si>
  <si>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</si>
  <si>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0300070670</t>
  </si>
  <si>
    <t>Основное мероприятие "Финансовое обеспечение  исполнительного органа  муниципальной власти  за счет переданных полномочий на руководство в  сфере социальной поддержки населения"</t>
  </si>
  <si>
    <t>Основное мероприятие "Обеспечению присмотра и ухода за детьми муниципальных дошкольных организаций "</t>
  </si>
  <si>
    <t>Основное  мероприятие "Обеспечение государственных гарантий  реализации прав на получение  бесплатного дошкольного образования  в муниципальных дошкольных образовательных организациях"</t>
  </si>
  <si>
    <t xml:space="preserve">Основное мероприятие "Обеспечение государственных гарантий  реализации прав на получение  бесплатного начального общего,  основного общего, среднего  общего образования в муниципальных общеобразовательных  организациях" </t>
  </si>
  <si>
    <t>0220000000</t>
  </si>
  <si>
    <t>Предоставление  государственных  услуг (выполнение  работ) по  начальному общему,  основному общему и среднему общему образованию</t>
  </si>
  <si>
    <t>Предоставление муниципальных услуг в части обеспечения начального общего, основного общего  и среднего общего   образования</t>
  </si>
  <si>
    <t xml:space="preserve">Предоставление питания льготных категорий обучающихся </t>
  </si>
  <si>
    <t>0221000000</t>
  </si>
  <si>
    <t>0221070620</t>
  </si>
  <si>
    <t>0221001010</t>
  </si>
  <si>
    <t>0221002010</t>
  </si>
  <si>
    <t>Основное мероприяти "Предоставление дополнительного образования"</t>
  </si>
  <si>
    <t>0222000000</t>
  </si>
  <si>
    <t>Предоставление муниципальных услуг  по дополнительному образованию</t>
  </si>
  <si>
    <t>0222001010</t>
  </si>
  <si>
    <t>Основное мероприятие "Финансовое обеспечение  исполнительного органа  муниципальной власти "</t>
  </si>
  <si>
    <t>0200001010</t>
  </si>
  <si>
    <t>800</t>
  </si>
  <si>
    <t>Иные бюджетные ассигновнаия</t>
  </si>
  <si>
    <t>Основное мероприятие "Проведение конкурсных  мероприятий, направленных на развитие профессионального мастерства педагогических работников"  "</t>
  </si>
  <si>
    <t>0200002010</t>
  </si>
  <si>
    <t>Проведение  мероприятий</t>
  </si>
  <si>
    <t xml:space="preserve">0200000000  </t>
  </si>
  <si>
    <t>0500000000</t>
  </si>
  <si>
    <t>Подпрограмма "Доступное и комфортное жилье"</t>
  </si>
  <si>
    <t>Основное мероприятие "Благоустройство территории  муниципального образования"</t>
  </si>
  <si>
    <t>0510000000</t>
  </si>
  <si>
    <t>Подпрограмма " Развитие системы социального обслуживания населения  и повышения качества  жизни   граждан  старшего поколения"</t>
  </si>
  <si>
    <t>0320000000</t>
  </si>
  <si>
    <t xml:space="preserve">Основное мероприятие"Социальное обслуживание граждан- получателей  социальных услуг" </t>
  </si>
  <si>
    <t>0320070710</t>
  </si>
  <si>
    <t>Субвенции на обеспечение полномочий Калининградской области  по социальному обслуживанию граждан пожилого возроста и инвалидов</t>
  </si>
  <si>
    <t>032070710</t>
  </si>
  <si>
    <t>0300000000</t>
  </si>
  <si>
    <t xml:space="preserve">Подпрограмма "Совершенствование мер  социальной поддержки  детей и семей  с детьми" </t>
  </si>
  <si>
    <t>0330000000</t>
  </si>
  <si>
    <t>Основное мороприятие "Обеспечение социальной поддержки  детей и семей, имеющих детей"</t>
  </si>
  <si>
    <t>0330070640</t>
  </si>
  <si>
    <t>Обеспечение  исполнительного органа  муниципальной власти  за счет переданных полномочий на руководство по организации  и осуществлению опеки и попечительства над несовершеннолетними детьми</t>
  </si>
  <si>
    <t>Обеспечение  исполнительного органа  муниципальной власти  за счет переданных полномочий на руководство по организации  и осуществлению опеки и попечительству над совершеннолетними   гражданами</t>
  </si>
  <si>
    <t>032070650</t>
  </si>
  <si>
    <t>Социальное обеспечение и иные выплаты населению</t>
  </si>
  <si>
    <t>0330070610</t>
  </si>
  <si>
    <t>300</t>
  </si>
  <si>
    <t>0511000000</t>
  </si>
  <si>
    <t xml:space="preserve">Муниципальная программа "Развитие сельского хозяйства" </t>
  </si>
  <si>
    <t>0600000000</t>
  </si>
  <si>
    <t>Субвенция на проведение всеросийской сельскохозяйственной переписи в 2016 году.</t>
  </si>
  <si>
    <t xml:space="preserve">Основное мероприятие "Обеспечение выполнение органами местного самоуправления  переданных государственных полномочий" </t>
  </si>
  <si>
    <t>0601000000</t>
  </si>
  <si>
    <t>0601070660</t>
  </si>
  <si>
    <t>06010R3910</t>
  </si>
  <si>
    <t>Обеспечение  исполнительного органа  муниципальной власти  за счет переданных полномочий на руководство по организации  работы комиссии по делам   несовершеннолетних  и защите их прав</t>
  </si>
  <si>
    <t>Обеспечение  исполнительного органа  муниципальной власти  за счет переданных полномочий руководство  в сфере социальной политики</t>
  </si>
  <si>
    <t>Обеспечение  исполнительного органа  муниципальной власти  за счет переданных полномочий в части  руководство в  сфере сельского хозяйства"</t>
  </si>
  <si>
    <t>Подпрограмма "Организация отдыха и оздоровления детей"</t>
  </si>
  <si>
    <t>Основное  мероприятие "Организация оздоровительного отдыха  и занятости детей"</t>
  </si>
  <si>
    <t>0340070120</t>
  </si>
  <si>
    <t>0340000000</t>
  </si>
  <si>
    <t>Основное  мероприятие " Материальное обеспечение  присяжных заседателей"</t>
  </si>
  <si>
    <t>0700000000</t>
  </si>
  <si>
    <t>0700051200</t>
  </si>
  <si>
    <t>0700059300</t>
  </si>
  <si>
    <t>Основное мероприятие "Государственная поддержка  сельского хозяйства  и регулирование рынков  сельскохозяйственной продукции"</t>
  </si>
  <si>
    <t>Подпрограмма " Поддержка  сельскохозяйственного производства"</t>
  </si>
  <si>
    <t xml:space="preserve">Субвенция бюджетам муниципальных образований на возмещение части процентной ставки  по краткосрочным кредитам (займам)  на развитие растениводства, переработки и реализации растениводства (Ф.Б.)                              </t>
  </si>
  <si>
    <t>0610000000</t>
  </si>
  <si>
    <t>0610050380</t>
  </si>
  <si>
    <t xml:space="preserve">Субвенция бюджетам муниципальных образований на возмещение части процентной ставки  по краткосрочным кредитам (займам)  на развитие растениводства, переработки и реализации растениводства (О.Б.)                              </t>
  </si>
  <si>
    <t>06100R0380</t>
  </si>
  <si>
    <t xml:space="preserve">Субвенция бюджетам муниципальных образований на возмещение части процентной ставки  по  инвестиционным кредитам (займам)  на развитие растениводства,переработки и  развития инфраструктуры  и логистического обеспечения рынков продукции растениводства (Ф.Б.)                           </t>
  </si>
  <si>
    <t>0610050390</t>
  </si>
  <si>
    <t xml:space="preserve">Субвенция бюджетам муниципальных образований на возмещение части процентной ставки  по  инвестиционным кредитам (займам)  на развитие растениводства,переработки и  развития инфраструктуры  и логистического обеспечения рынков продукции растениводства (0.Б.)                           </t>
  </si>
  <si>
    <t>06100R0390</t>
  </si>
  <si>
    <t>Субвенция бюджетам муниципальных образований в части оказание несвязанной поддержки  сельскохозяйственным  товаропроизводителям в области  растениводства (Ф.Б.)</t>
  </si>
  <si>
    <t>0610050410</t>
  </si>
  <si>
    <t>Субвенция бюджетам муниципальных образований в части оказание несвязанной поддержки  сельскохозяйственным  товаропроизводителям в области  растениводства (О.Б.)</t>
  </si>
  <si>
    <t>06100R410</t>
  </si>
  <si>
    <t>Субвенция бюджетам муниципальных образований в части оказание  поддержки  племенного животноводства (Ф.Б.)</t>
  </si>
  <si>
    <t>0610050420</t>
  </si>
  <si>
    <t>Субвенция бюджетам муниципальных образований в части оказание  поддержки  племенного животноводства (О.Б.)</t>
  </si>
  <si>
    <t>06100R420</t>
  </si>
  <si>
    <t>Субвенция бюджетам муниципальных образований в части субсидирования на 1 киллограмм  реализации  и (или)  отгруженного  на собственную переработку молока (Ф.Б.)</t>
  </si>
  <si>
    <t>0610050430</t>
  </si>
  <si>
    <t>Субвенция бюджетам муниципальных образований в части субсидирования на 1 киллограмм  реализации  и (или)  отгруженного  на собственную переработку молока (О.Б.)</t>
  </si>
  <si>
    <t>06100R0430</t>
  </si>
  <si>
    <t>Субвенция бюджетам муниципальных образований на возмещение  части процентной ставки по краткосрочным кредитам (займам) на развитие животноводства (Ф.Б.)</t>
  </si>
  <si>
    <t>0610050470</t>
  </si>
  <si>
    <t>Субвенция бюджетам муниципальных образований на возмещение  части процентной ставки по краткосрочным кредитам (займам) на развитие животноводства (О.Б.)</t>
  </si>
  <si>
    <t>06100R0470</t>
  </si>
  <si>
    <t xml:space="preserve">Субвенция бюджетам муниципальных образований на возмещение  части процентной ставки по инвестиционным  кредитам (займам) на развитие животноводства,  переработку и  развитие инфраструктуры и логистического  обеспечения  рынков продукцией животноводства (Ф.Б.) </t>
  </si>
  <si>
    <t>0610050480</t>
  </si>
  <si>
    <t xml:space="preserve">Субвенция бюджетам муниципальных образований на возмещение  части процентной ставки по инвестиционным  кредитам (займам) на развитие животноводства,  переработку и  развитие инфраструктуры и логистического  обеспечения  рынков продукцией животноводства (О.Б.) </t>
  </si>
  <si>
    <t>06100R0480</t>
  </si>
  <si>
    <t>Субвенция бюджетам муниципальных образований на возмещение  части процентной ставки по инвестиционным  кредитам (займам) на строительство и реконструкцию  объектов  мясного скотоводства  (Ф.Б.)</t>
  </si>
  <si>
    <t>0610050520</t>
  </si>
  <si>
    <t>Субвенция бюджетам муниципальных образований на  поддержку начинающих фермеров   (Ф.Б.)</t>
  </si>
  <si>
    <t>0610050530</t>
  </si>
  <si>
    <t>Субвенция бюджетам муниципальных образований на  поддержку начинающих фермеров (О.Б.)</t>
  </si>
  <si>
    <t>06100R0530</t>
  </si>
  <si>
    <t xml:space="preserve">Субвенция бюджетам муниципальных образований на  возмещение части процентной ставки по долгосрочным,  среднесрочным и краткосрочным кредитам, взятыми малями формами хозяйствованиями (Ф.Б.) </t>
  </si>
  <si>
    <t>0610050550</t>
  </si>
  <si>
    <t xml:space="preserve">Субвенция бюджетам муниципальных образований на  возмещение части процентной ставки по долгосрочным,  среднесрочным и краткосрочным кредитам, взятыми малями формами хозяйствованиями (О.Б.) </t>
  </si>
  <si>
    <t>06100R0550</t>
  </si>
  <si>
    <t>Субвенция бюджетам муниципальных образований на возмещение части  затрат  на строительство овцеводческих и козоводческих ферм и приобретение  племенного поголовья овец и коз (О.Б.)</t>
  </si>
  <si>
    <t>0610070680</t>
  </si>
  <si>
    <t>Субвенция бюджетам муниципальных образований на возмещение части  затрат  на строительство  и оснощение  тепличных комплексов (включая объекты  инфраструктуры)  для круглогодичного использования (О.Б.)</t>
  </si>
  <si>
    <t>0610070690</t>
  </si>
  <si>
    <t>Субвенция бюджетам муниципальных образований на  возмещение части затрат  сельскохозяйственных организаций, крестьянских (фермерских)  хозяйств и индивидуальных  предпринимателей,  осуществляющих  производство селскохозяйственной продукции, на  приобретение оборудования машин и механизмов для молочного скотоводства  (О.Б.)</t>
  </si>
  <si>
    <t>0610070750</t>
  </si>
  <si>
    <t>Субвенция бюджетам муниципальных образований на  возмещение части затрат при приобретении машин и оборудования  используемых  в растениводстве (О.Б.)</t>
  </si>
  <si>
    <t>0610070770</t>
  </si>
  <si>
    <t>Субвенция бюджетам муниципальных образований на  возмещение части затрат на содержание  коров молочного направления и  товарных хозяйств  (О.Б.)</t>
  </si>
  <si>
    <t>0610070780</t>
  </si>
  <si>
    <t>Субвенция бюджетам муниципальных образований на  возмещение части затрат на строительство, модернизацию и техническое оснащение свиноводческих комплексов полного цикла  боен  (О.Б.)</t>
  </si>
  <si>
    <t>0610070790</t>
  </si>
  <si>
    <t>Субвенция бюджетам муниципальных образований на  возмещение части затрат  при строительстве  (реконструкции)  реализации сельскохозяйственной продукции, логистических  и распределительных  центров по сбыту сельскохозяйственной продукции, включая объекты инфраструктуры (О.Б.)</t>
  </si>
  <si>
    <t>0610070840</t>
  </si>
  <si>
    <t>Субвенция бюджетам муниципальных образований на  возмещение части  процентной ставки  по инвестиционным кредитам  на развитие свиноводства  (О.Б.)</t>
  </si>
  <si>
    <t>0610070220</t>
  </si>
  <si>
    <t>Субвенция бюджетам муниципальных образований на  возмещение части   затрат  сельскохозяйственных  организаций, крестьянских (фермерских)  хозяйств на строительство, реконструкцию и модернизацию  птицеводческих   комплексов (О.Б.)</t>
  </si>
  <si>
    <t>0610070860</t>
  </si>
  <si>
    <t xml:space="preserve">Подпрограмма "Вовлечение в оборот земель сельскохозяйственного назначения на территории муниципального образования Зеленоградский городской округ"" </t>
  </si>
  <si>
    <t>Основное  мероприятия "Проведение культуртехнических работ"</t>
  </si>
  <si>
    <t>Субвенция бюджетам муниципальных образований на проведение мелиоративных и агрохимических мероприятий</t>
  </si>
  <si>
    <t>0620000000</t>
  </si>
  <si>
    <t>Основное мероприятия "Вовлечение в оборот неиспользуемой пашни"</t>
  </si>
  <si>
    <t>Субвенция бюджетам муниципальных образований на  возмещение части затрат на  вовлечение  и обработку  неиспользуемой пашни</t>
  </si>
  <si>
    <t>0620100000</t>
  </si>
  <si>
    <t>0620170280</t>
  </si>
  <si>
    <t>0620200000</t>
  </si>
  <si>
    <t>0620270290</t>
  </si>
  <si>
    <t>Субвенции  бюджетам муниципальных образований на компенсацию части затрат   на проведение химических мер борьбы  с борьщевеком Сосновского</t>
  </si>
  <si>
    <t>0620170870</t>
  </si>
  <si>
    <t>0602001010</t>
  </si>
  <si>
    <t>Основное мероприятие "Возмещение части затрат на  обследование молока и молочной продукции  гражданам реализующим молоко"</t>
  </si>
  <si>
    <t xml:space="preserve">Субсидия на  возмещение части затрат на обследование молока и молочной продукции гражданам реализующим молоко                </t>
  </si>
  <si>
    <t>0603001010</t>
  </si>
  <si>
    <t>Субвенция бюджетам муниципальных образований на  возмещение части затрат на  вовлечение  и обработку  неиспользуемой пашни  (О.Б.)</t>
  </si>
  <si>
    <t>0620001010</t>
  </si>
  <si>
    <t>Подпрограмма "Развитие сельских территорий"</t>
  </si>
  <si>
    <t>Основное мероприятие "Развитие сельских территориий"</t>
  </si>
  <si>
    <t>Субвенции  гражданам на приобретение жилья на селе</t>
  </si>
  <si>
    <t>0630001010</t>
  </si>
  <si>
    <t>Основное мероприятие "Обеспечение главы муниципального образования "Зеленоградский городской округ"</t>
  </si>
  <si>
    <t>0100000000</t>
  </si>
  <si>
    <t>0101001010</t>
  </si>
  <si>
    <t>Основное мероприятие "Обеспечение главы администрации  муниципального образования "Зеленоградский городской округ"</t>
  </si>
  <si>
    <t>0102001010</t>
  </si>
  <si>
    <t>Глава администрации муниципального образования "Зеленограсдкий городской округ"</t>
  </si>
  <si>
    <t>Основное мероприятие "Финансове обеспечение исполнительных органов  муниципальной власти "</t>
  </si>
  <si>
    <t>Расходы на обеспечение  функций  муниципальных органов исполнительной власти</t>
  </si>
  <si>
    <t>0103001010</t>
  </si>
  <si>
    <t>Основное мероприятие "Финансове обеспечение казенных учреждений"</t>
  </si>
  <si>
    <t>0104001010</t>
  </si>
  <si>
    <t>Основное мероприятие "Финансирование расходов на участие в Ассоциации  муниципальных образований"</t>
  </si>
  <si>
    <t>0105001010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</si>
  <si>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</si>
  <si>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</si>
  <si>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</si>
  <si>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0801001010</t>
  </si>
  <si>
    <t>0802001010</t>
  </si>
  <si>
    <t>0701001010</t>
  </si>
  <si>
    <t>Основное мероприятие "Депутаты  окружного Совета"</t>
  </si>
  <si>
    <t>0702001010</t>
  </si>
  <si>
    <t>Муниципальная  программа "Безопасность"</t>
  </si>
  <si>
    <t xml:space="preserve">Основное мероприятие "Обеспечение  функционирования единой системы вызовов  экстренной оператинвной службы" </t>
  </si>
  <si>
    <t xml:space="preserve">Создание системы обеспечения вызовов  экмтренной оперативной службы по единому номеру "112" </t>
  </si>
  <si>
    <t>0900000000</t>
  </si>
  <si>
    <t>0901001010</t>
  </si>
  <si>
    <t>Основное мероприятие "Обеспечение противопожарных мероприятий на территории  городского округа"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</si>
  <si>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</si>
  <si>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0902001010</t>
  </si>
  <si>
    <t>0310000000</t>
  </si>
  <si>
    <t>Основное мероприятие "Обеспечение социальной поддержки  отдельных категорий граждан"</t>
  </si>
  <si>
    <t>03100П1010</t>
  </si>
  <si>
    <t>03100П2010</t>
  </si>
  <si>
    <t>03100П3010</t>
  </si>
  <si>
    <t>Обеспечение дополнительным питанием тубинфицированных  детей  в соотвествии с Постановлением ГЛ МО "Зеленоградский район"   от 13.02.2008г. №126</t>
  </si>
  <si>
    <t>Организация проведения мероприятий  посвященным праздничным датам</t>
  </si>
  <si>
    <t>Основное мероприятие " Финансовое обеспечение проведения праздничных мероприятий"</t>
  </si>
  <si>
    <t>0300001010</t>
  </si>
  <si>
    <t>Организация коек сестренского ухода в соотвествии с Постановлением ГЛ МО "Зеленоградский район"  от 12.03.2008г. №300</t>
  </si>
  <si>
    <t>03100П4010</t>
  </si>
  <si>
    <t>Расходы на выплату  поошрительной степендии  многодетным  семьям в соответствии с Решением районного Совета депутатов МО "Зеленоградский район" от 31.03.2008г. №168</t>
  </si>
  <si>
    <t>03100П5010</t>
  </si>
  <si>
    <t>Расходы на содержание  социальной квартиры для пожилых  граждан</t>
  </si>
  <si>
    <t>03100П6010</t>
  </si>
  <si>
    <t>Организация отдыха детей находящихся в трудной жизненной ситуации (О.Б.)</t>
  </si>
  <si>
    <t>Организация отдыха детей находящихся в трудной жизненной ситуации (М.Б.)</t>
  </si>
  <si>
    <t>0340001010</t>
  </si>
  <si>
    <t>Организация проведения общественных работ (М.Б.)</t>
  </si>
  <si>
    <t>0340002010</t>
  </si>
  <si>
    <t>Основные мероприятия" Обеспечение доступности  инвалидов  для посещения муниципальных учреждений"</t>
  </si>
  <si>
    <t>0350001010</t>
  </si>
  <si>
    <t xml:space="preserve">Подпрограмма "Доступное и комфортное жилье" </t>
  </si>
  <si>
    <t xml:space="preserve">Основные меропниятия " Обеспечение жильем молодым  гражданам" </t>
  </si>
  <si>
    <t>0360001010</t>
  </si>
  <si>
    <t>Основное мероприятие " 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</si>
  <si>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 (оказание услуг)  библиотек</t>
  </si>
  <si>
    <t>0400000000</t>
  </si>
  <si>
    <t>Основное  мероприятие "Проведение культурно-просветительных мероприятий"</t>
  </si>
  <si>
    <t>0400002010</t>
  </si>
  <si>
    <t>0400001010</t>
  </si>
  <si>
    <t>Расходы на обеспечение деятельности  (оказание услуг)   учреждений культуры</t>
  </si>
  <si>
    <t xml:space="preserve">Основное мероприятие "Осуществление   организации по  экспозиции музейных коллекций" </t>
  </si>
  <si>
    <t>Расходы на обеспечение деятельности (оказание услуг)    учреждений музея</t>
  </si>
  <si>
    <t>0400003010</t>
  </si>
  <si>
    <t>Основное мероприятие "Проведение культурно- просветительных  мероприятий"</t>
  </si>
  <si>
    <t>0400004010</t>
  </si>
  <si>
    <t>Осуществление мероприятий по благоустройству территории муниципального образования</t>
  </si>
  <si>
    <t>0511001010</t>
  </si>
  <si>
    <t xml:space="preserve">Осуществление расходов за ливневые стоки </t>
  </si>
  <si>
    <t>Основное мероприятие "Оплата капитального ремонта жилого фонда"</t>
  </si>
  <si>
    <t>0512000000</t>
  </si>
  <si>
    <t>0512070730</t>
  </si>
  <si>
    <t>0512001010</t>
  </si>
  <si>
    <t>0512002010</t>
  </si>
  <si>
    <t>Подпрограмма "Капитальный ремонт дорог общего  пользования"</t>
  </si>
  <si>
    <t>Осуществление мероприятий "Проведение работ по  капитальному ремонту дорог общего пользования"</t>
  </si>
  <si>
    <t>0520000000</t>
  </si>
  <si>
    <t>0520001010</t>
  </si>
  <si>
    <t>0530000000</t>
  </si>
  <si>
    <t>Осуществление мероприятий "Развитие коммунального хозяйства"</t>
  </si>
  <si>
    <t>0530001010</t>
  </si>
  <si>
    <t>Развитие коммунального хозяйства</t>
  </si>
  <si>
    <t xml:space="preserve">Расходы на обеспечение  деятельности  казённых учреждений </t>
  </si>
  <si>
    <t>Основное мероприятие "Финансове обеспечение многофункционального центра"</t>
  </si>
  <si>
    <t>Основное мероприятие "Проведение спортивно-массовых мероприятий"</t>
  </si>
  <si>
    <t>Организация и проведение спортивно-массовых мероприятий</t>
  </si>
  <si>
    <t>0400005010</t>
  </si>
  <si>
    <t>Муниципальная программа "Модернизация экономики"</t>
  </si>
  <si>
    <t xml:space="preserve">Основное мероприятие Организация  и проведение работ  по государственной кадастровой оценки" </t>
  </si>
  <si>
    <t xml:space="preserve">Организация  и проведение работ  по государственной кадастровой оценки </t>
  </si>
  <si>
    <t>1000000000</t>
  </si>
  <si>
    <t>1000001010</t>
  </si>
  <si>
    <t xml:space="preserve">Осуществление ежемесечных платежей за капитальный ремонт муниципальных квартиры </t>
  </si>
  <si>
    <t xml:space="preserve">Подпрограмма "Содержание и развитие коммунального хозяйства" </t>
  </si>
  <si>
    <t>Основное мероприятие "Обеспечение  документами территориального планировнаия  для размещение объектов муниципаального значения"</t>
  </si>
  <si>
    <t>Организация работы по формировнаию генерального плана  территории муниципального образовнаия</t>
  </si>
  <si>
    <t>1000002010</t>
  </si>
  <si>
    <t>Основное мероприятие "Определение границ муниципального образования в установленном порядке"</t>
  </si>
  <si>
    <t>Организация работ по межеванию  земельных участков</t>
  </si>
  <si>
    <t>1000003010</t>
  </si>
  <si>
    <t>9900001010</t>
  </si>
  <si>
    <t>Основное мероприятие "Мероприятия по обеспечению  массового информирования жителей муниципального образования"</t>
  </si>
  <si>
    <t>Размещение информационных материалов  с целью  информирования граждан  о вопросах социально-экономичесского развития  муниципального образования"</t>
  </si>
  <si>
    <t>0703001010</t>
  </si>
  <si>
    <t>9900002010</t>
  </si>
  <si>
    <t xml:space="preserve">Резервные фонды </t>
  </si>
  <si>
    <t>9900002110</t>
  </si>
  <si>
    <t>9900002210</t>
  </si>
  <si>
    <t>Транспортное обслуживание население</t>
  </si>
  <si>
    <t>1000004010</t>
  </si>
  <si>
    <t>Основное мероприятие " Организация транспортного обслуживания населения"</t>
  </si>
  <si>
    <t>Основное мероприятие "Повышение эффективности работы  организационных механизмов поддержки малого бизнеса"</t>
  </si>
  <si>
    <t>Обеспечение поддержки юридических лиц работующих в сфере малого бизнеса</t>
  </si>
  <si>
    <t>1000005010</t>
  </si>
  <si>
    <t>Капитальные вложения в объекты муниципальной собственности</t>
  </si>
  <si>
    <t>9900003010</t>
  </si>
  <si>
    <t>400</t>
  </si>
  <si>
    <t>Выплата выходного пособия работкам поселений в связи с ликвидацией в соответсивии с  Законом  Калининградской области  от   №420</t>
  </si>
  <si>
    <t>9900004010</t>
  </si>
  <si>
    <t>0320070000</t>
  </si>
  <si>
    <t>Организация отдыха детей всех групп здоровья в лагерях различных типов (О.Б.)</t>
  </si>
  <si>
    <t>0340071140</t>
  </si>
  <si>
    <t>0340070000</t>
  </si>
  <si>
    <t>Мероприятия по организации  обеспечению жильем молодых  семей (М.Б.)</t>
  </si>
  <si>
    <t>Обеспечение жильем молодых семей  (О.Б.)</t>
  </si>
  <si>
    <t>03600R0200</t>
  </si>
  <si>
    <t>Проведение капитального ремонта многоквартирных домов (О.Б.)</t>
  </si>
  <si>
    <t>05110071350</t>
  </si>
  <si>
    <t>Субсидии на решение вопросов местного значения в сфере жилищно-коммунального хозяйства (О.Б.)</t>
  </si>
  <si>
    <t>05300071120</t>
  </si>
  <si>
    <t>Устойчивое развитие сельских территорий (О.Б.)</t>
  </si>
  <si>
    <t>0630050180</t>
  </si>
  <si>
    <t>Проедоставление  социальных выплат на строительство (приобретение) жилья граждан, проживающих нв сельской местности, в том числе молодых семей и молодых специалистов (О.Б.)</t>
  </si>
  <si>
    <t>06300R0180</t>
  </si>
  <si>
    <t>Содержание морских пляжей  в границах муниципального образовнаия</t>
  </si>
  <si>
    <t>0512071380</t>
  </si>
  <si>
    <t>Субсидии на поддержку муниципальных газет (О.Б.)</t>
  </si>
  <si>
    <t>0703071250</t>
  </si>
  <si>
    <t>Приложение 6</t>
  </si>
  <si>
    <t xml:space="preserve">Адресный инвестиционный перечень объектов  капитального вложения в объекты муниципальной собственности </t>
  </si>
  <si>
    <t xml:space="preserve">              </t>
  </si>
  <si>
    <t>Распределение бюджетных ассигнований  бюджета  Зеленоградского  городского округа  на 2016 год  по   целевым статьям  (муниципальным  программам   и непрограммным  направлениям  деятельности ),  группам видов  классификации расходов</t>
  </si>
  <si>
    <t>16 декабря 2015 г. № 319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</si>
</sst>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6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name val="Times New Roman"/>
      <family val="1"/>
    </font>
    <font>
      <b/>
      <i/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2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right"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0" fillId="0" borderId="14" xfId="0" applyNumberFormat="1" applyBorder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5"/>
  <sheetViews>
    <sheetView tabSelected="1" zoomScale="85" zoomScaleNormal="85" zoomScalePageLayoutView="0" workbookViewId="0" topLeftCell="A1">
      <pane ySplit="12" topLeftCell="A79" activePane="bottomLeft" state="frozen"/>
      <selection pane="topLeft" activeCell="A1" sqref="A1"/>
      <selection pane="bottomLeft" activeCell="A3" sqref="A3:D3"/>
    </sheetView>
  </sheetViews>
  <sheetFormatPr defaultColWidth="9.140625" defaultRowHeight="12.75"/>
  <cols>
    <col min="1" max="1" width="46.140625" style="0" customWidth="1"/>
    <col min="2" max="2" width="17.00390625" style="1" customWidth="1"/>
    <col min="3" max="3" width="13.8515625" style="1" customWidth="1"/>
    <col min="4" max="4" width="12.140625" style="0" customWidth="1"/>
    <col min="5" max="5" width="12.140625" style="0" hidden="1" customWidth="1"/>
    <col min="6" max="6" width="1.57421875" style="0" hidden="1" customWidth="1"/>
    <col min="7" max="7" width="8.8515625" style="0" hidden="1" customWidth="1"/>
    <col min="9" max="9" width="11.28125" style="0" customWidth="1"/>
  </cols>
  <sheetData>
    <row r="2" spans="5:6" ht="12.75">
      <c r="E2" s="66" t="s">
        <v>19</v>
      </c>
      <c r="F2" s="66"/>
    </row>
    <row r="3" spans="1:4" ht="12.75">
      <c r="A3" s="68" t="s">
        <v>339</v>
      </c>
      <c r="B3" s="69"/>
      <c r="C3" s="69"/>
      <c r="D3" s="68"/>
    </row>
    <row r="4" spans="1:6" ht="12.75">
      <c r="A4" s="66" t="s">
        <v>20</v>
      </c>
      <c r="B4" s="67"/>
      <c r="C4" s="67"/>
      <c r="D4" s="67"/>
      <c r="E4" s="67"/>
      <c r="F4" s="67"/>
    </row>
    <row r="5" spans="1:6" ht="12.75">
      <c r="A5" s="66" t="s">
        <v>21</v>
      </c>
      <c r="B5" s="66"/>
      <c r="C5" s="66"/>
      <c r="D5" s="66"/>
      <c r="E5" s="66"/>
      <c r="F5" s="66"/>
    </row>
    <row r="6" spans="1:6" ht="12.75">
      <c r="A6" s="66" t="s">
        <v>22</v>
      </c>
      <c r="B6" s="67"/>
      <c r="C6" s="67"/>
      <c r="D6" s="67"/>
      <c r="E6" s="67"/>
      <c r="F6" s="67"/>
    </row>
    <row r="7" spans="2:6" ht="12.75">
      <c r="B7" s="66" t="s">
        <v>343</v>
      </c>
      <c r="C7" s="66"/>
      <c r="D7" s="66"/>
      <c r="E7" s="66"/>
      <c r="F7" s="66"/>
    </row>
    <row r="8" spans="2:6" ht="12.75">
      <c r="B8" s="26"/>
      <c r="C8" s="26"/>
      <c r="D8" s="26"/>
      <c r="E8" s="26"/>
      <c r="F8" s="26"/>
    </row>
    <row r="9" spans="1:10" ht="48.75" customHeight="1">
      <c r="A9" s="74" t="s">
        <v>342</v>
      </c>
      <c r="B9" s="74"/>
      <c r="C9" s="74"/>
      <c r="D9" s="74"/>
      <c r="E9" s="74"/>
      <c r="F9" s="74"/>
      <c r="J9" s="65"/>
    </row>
    <row r="10" spans="3:6" ht="12.75">
      <c r="C10" s="70" t="s">
        <v>44</v>
      </c>
      <c r="D10" s="70"/>
      <c r="F10" t="s">
        <v>4</v>
      </c>
    </row>
    <row r="11" spans="1:6" ht="15.75">
      <c r="A11" s="71" t="s">
        <v>0</v>
      </c>
      <c r="B11" s="72" t="s">
        <v>42</v>
      </c>
      <c r="C11" s="72" t="s">
        <v>43</v>
      </c>
      <c r="D11" s="71" t="s">
        <v>1</v>
      </c>
      <c r="E11" s="71"/>
      <c r="F11" s="71"/>
    </row>
    <row r="12" spans="1:6" ht="15.75">
      <c r="A12" s="71"/>
      <c r="B12" s="73"/>
      <c r="C12" s="73"/>
      <c r="D12" s="4" t="s">
        <v>37</v>
      </c>
      <c r="E12" s="4" t="s">
        <v>2</v>
      </c>
      <c r="F12" s="4" t="s">
        <v>3</v>
      </c>
    </row>
    <row r="13" spans="1:6" ht="47.25">
      <c r="A13" s="5" t="s">
        <v>6</v>
      </c>
      <c r="B13" s="7" t="s">
        <v>202</v>
      </c>
      <c r="C13" s="7"/>
      <c r="D13" s="6">
        <f>D14+D17+D20+D25+D35+D30</f>
        <v>67551.34</v>
      </c>
      <c r="E13" s="6">
        <f>E14</f>
        <v>40535.4</v>
      </c>
      <c r="F13" s="6">
        <f>F14</f>
        <v>40535.4</v>
      </c>
    </row>
    <row r="14" spans="1:9" ht="47.25">
      <c r="A14" s="28" t="s">
        <v>201</v>
      </c>
      <c r="B14" s="29" t="s">
        <v>203</v>
      </c>
      <c r="C14" s="29"/>
      <c r="D14" s="30">
        <f>D15</f>
        <v>1434.48</v>
      </c>
      <c r="E14" s="9">
        <f>SUM(E15:E36)</f>
        <v>40535.4</v>
      </c>
      <c r="F14" s="9">
        <f>SUM(F15:F36)</f>
        <v>40535.4</v>
      </c>
      <c r="I14" s="24"/>
    </row>
    <row r="15" spans="1:6" ht="15.75">
      <c r="A15" s="10" t="s">
        <v>23</v>
      </c>
      <c r="B15" s="11" t="s">
        <v>203</v>
      </c>
      <c r="C15" s="11"/>
      <c r="D15" s="4">
        <f>D16</f>
        <v>1434.48</v>
      </c>
      <c r="E15" s="4">
        <v>1257.93</v>
      </c>
      <c r="F15" s="4">
        <v>1257.93</v>
      </c>
    </row>
    <row r="16" spans="1:6" ht="94.5">
      <c r="A16" s="10" t="s">
        <v>51</v>
      </c>
      <c r="B16" s="11" t="s">
        <v>203</v>
      </c>
      <c r="C16" s="11" t="s">
        <v>52</v>
      </c>
      <c r="D16" s="4">
        <v>1434.48</v>
      </c>
      <c r="E16" s="4"/>
      <c r="F16" s="4"/>
    </row>
    <row r="17" spans="1:6" ht="54.75" customHeight="1">
      <c r="A17" s="28" t="s">
        <v>204</v>
      </c>
      <c r="B17" s="29" t="s">
        <v>205</v>
      </c>
      <c r="C17" s="29"/>
      <c r="D17" s="30">
        <f>D18</f>
        <v>1223.1</v>
      </c>
      <c r="E17" s="4">
        <v>26319.47</v>
      </c>
      <c r="F17" s="4">
        <v>26319.47</v>
      </c>
    </row>
    <row r="18" spans="1:6" ht="27" customHeight="1">
      <c r="A18" s="10" t="s">
        <v>206</v>
      </c>
      <c r="B18" s="11" t="s">
        <v>205</v>
      </c>
      <c r="C18" s="11"/>
      <c r="D18" s="4">
        <f>D19</f>
        <v>1223.1</v>
      </c>
      <c r="E18" s="4">
        <v>11309.52</v>
      </c>
      <c r="F18" s="4">
        <v>11309.52</v>
      </c>
    </row>
    <row r="19" spans="1:6" ht="99.75" customHeight="1">
      <c r="A19" s="10" t="s">
        <v>51</v>
      </c>
      <c r="B19" s="11" t="s">
        <v>205</v>
      </c>
      <c r="C19" s="11" t="s">
        <v>52</v>
      </c>
      <c r="D19" s="4">
        <v>1223.1</v>
      </c>
      <c r="E19" s="4">
        <v>1548.48</v>
      </c>
      <c r="F19" s="4">
        <v>1548.48</v>
      </c>
    </row>
    <row r="20" spans="1:6" ht="47.25">
      <c r="A20" s="28" t="s">
        <v>207</v>
      </c>
      <c r="B20" s="29" t="s">
        <v>209</v>
      </c>
      <c r="C20" s="29"/>
      <c r="D20" s="30">
        <f>D21</f>
        <v>44561.159999999996</v>
      </c>
      <c r="E20" s="4"/>
      <c r="F20" s="4"/>
    </row>
    <row r="21" spans="1:6" ht="36" customHeight="1">
      <c r="A21" s="10" t="s">
        <v>208</v>
      </c>
      <c r="B21" s="11" t="s">
        <v>209</v>
      </c>
      <c r="C21" s="11"/>
      <c r="D21" s="4">
        <f>D22+D23+D24</f>
        <v>44561.159999999996</v>
      </c>
      <c r="E21" s="4"/>
      <c r="F21" s="4"/>
    </row>
    <row r="22" spans="1:6" ht="94.5">
      <c r="A22" s="10" t="s">
        <v>51</v>
      </c>
      <c r="B22" s="11" t="s">
        <v>209</v>
      </c>
      <c r="C22" s="11" t="s">
        <v>52</v>
      </c>
      <c r="D22" s="4">
        <f>31063+6887.1</f>
        <v>37950.1</v>
      </c>
      <c r="E22" s="4"/>
      <c r="F22" s="4"/>
    </row>
    <row r="23" spans="1:6" ht="31.5">
      <c r="A23" s="10" t="s">
        <v>53</v>
      </c>
      <c r="B23" s="11" t="s">
        <v>209</v>
      </c>
      <c r="C23" s="11" t="s">
        <v>54</v>
      </c>
      <c r="D23" s="4">
        <f>5080.46+1485.6</f>
        <v>6566.0599999999995</v>
      </c>
      <c r="E23" s="4"/>
      <c r="F23" s="4"/>
    </row>
    <row r="24" spans="1:6" ht="15.75">
      <c r="A24" s="10" t="s">
        <v>75</v>
      </c>
      <c r="B24" s="11" t="s">
        <v>209</v>
      </c>
      <c r="C24" s="11" t="s">
        <v>74</v>
      </c>
      <c r="D24" s="4">
        <v>45</v>
      </c>
      <c r="E24" s="4"/>
      <c r="F24" s="4"/>
    </row>
    <row r="25" spans="1:6" ht="31.5">
      <c r="A25" s="28" t="s">
        <v>210</v>
      </c>
      <c r="B25" s="29" t="s">
        <v>211</v>
      </c>
      <c r="C25" s="29"/>
      <c r="D25" s="30">
        <f>D26</f>
        <v>9275.2</v>
      </c>
      <c r="E25" s="4"/>
      <c r="F25" s="4"/>
    </row>
    <row r="26" spans="1:6" ht="31.5">
      <c r="A26" s="10" t="s">
        <v>283</v>
      </c>
      <c r="B26" s="11" t="s">
        <v>211</v>
      </c>
      <c r="C26" s="11"/>
      <c r="D26" s="4">
        <f>D27+D28+D29</f>
        <v>9275.2</v>
      </c>
      <c r="E26" s="4"/>
      <c r="F26" s="4"/>
    </row>
    <row r="27" spans="1:6" ht="94.5">
      <c r="A27" s="10" t="s">
        <v>51</v>
      </c>
      <c r="B27" s="11" t="s">
        <v>211</v>
      </c>
      <c r="C27" s="11" t="s">
        <v>52</v>
      </c>
      <c r="D27" s="4">
        <f>5643.3</f>
        <v>5643.3</v>
      </c>
      <c r="E27" s="4"/>
      <c r="F27" s="4"/>
    </row>
    <row r="28" spans="1:6" ht="31.5">
      <c r="A28" s="10" t="s">
        <v>53</v>
      </c>
      <c r="B28" s="11" t="s">
        <v>211</v>
      </c>
      <c r="C28" s="11" t="s">
        <v>54</v>
      </c>
      <c r="D28" s="4">
        <f>3626.9</f>
        <v>3626.9</v>
      </c>
      <c r="E28" s="4"/>
      <c r="F28" s="4"/>
    </row>
    <row r="29" spans="1:6" ht="15.75">
      <c r="A29" s="10" t="s">
        <v>75</v>
      </c>
      <c r="B29" s="11" t="s">
        <v>211</v>
      </c>
      <c r="C29" s="11" t="s">
        <v>74</v>
      </c>
      <c r="D29" s="4">
        <v>5</v>
      </c>
      <c r="E29" s="4"/>
      <c r="F29" s="4"/>
    </row>
    <row r="30" spans="1:6" ht="30.75" customHeight="1">
      <c r="A30" s="28" t="s">
        <v>284</v>
      </c>
      <c r="B30" s="29" t="s">
        <v>211</v>
      </c>
      <c r="C30" s="29"/>
      <c r="D30" s="30">
        <f>D31</f>
        <v>10957.4</v>
      </c>
      <c r="E30" s="4"/>
      <c r="F30" s="4"/>
    </row>
    <row r="31" spans="1:6" ht="31.5">
      <c r="A31" s="10" t="s">
        <v>283</v>
      </c>
      <c r="B31" s="11" t="s">
        <v>211</v>
      </c>
      <c r="C31" s="11"/>
      <c r="D31" s="4">
        <f>D32+D33+D34</f>
        <v>10957.4</v>
      </c>
      <c r="E31" s="4"/>
      <c r="F31" s="4"/>
    </row>
    <row r="32" spans="1:6" ht="94.5">
      <c r="A32" s="10" t="s">
        <v>51</v>
      </c>
      <c r="B32" s="11" t="s">
        <v>211</v>
      </c>
      <c r="C32" s="11" t="s">
        <v>52</v>
      </c>
      <c r="D32" s="4">
        <v>8447.8</v>
      </c>
      <c r="E32" s="4"/>
      <c r="F32" s="4"/>
    </row>
    <row r="33" spans="1:6" ht="31.5">
      <c r="A33" s="10" t="s">
        <v>53</v>
      </c>
      <c r="B33" s="11" t="s">
        <v>211</v>
      </c>
      <c r="C33" s="11" t="s">
        <v>54</v>
      </c>
      <c r="D33" s="4">
        <v>2504.6</v>
      </c>
      <c r="E33" s="4"/>
      <c r="F33" s="4"/>
    </row>
    <row r="34" spans="1:6" ht="15.75">
      <c r="A34" s="10" t="s">
        <v>75</v>
      </c>
      <c r="B34" s="11" t="s">
        <v>211</v>
      </c>
      <c r="C34" s="11" t="s">
        <v>74</v>
      </c>
      <c r="D34" s="4">
        <v>5</v>
      </c>
      <c r="E34" s="4"/>
      <c r="F34" s="4"/>
    </row>
    <row r="35" spans="1:6" ht="47.25">
      <c r="A35" s="28" t="s">
        <v>212</v>
      </c>
      <c r="B35" s="29" t="s">
        <v>213</v>
      </c>
      <c r="C35" s="29"/>
      <c r="D35" s="30">
        <f>D36</f>
        <v>100</v>
      </c>
      <c r="E35" s="4"/>
      <c r="F35" s="4"/>
    </row>
    <row r="36" spans="1:6" ht="45.75" customHeight="1">
      <c r="A36" s="10" t="s">
        <v>15</v>
      </c>
      <c r="B36" s="11" t="s">
        <v>213</v>
      </c>
      <c r="C36" s="11"/>
      <c r="D36" s="4">
        <f>D37</f>
        <v>100</v>
      </c>
      <c r="E36" s="4">
        <v>100</v>
      </c>
      <c r="F36" s="4">
        <v>100</v>
      </c>
    </row>
    <row r="37" spans="1:6" ht="30" customHeight="1">
      <c r="A37" s="10" t="s">
        <v>53</v>
      </c>
      <c r="B37" s="11" t="s">
        <v>213</v>
      </c>
      <c r="C37" s="11" t="s">
        <v>54</v>
      </c>
      <c r="D37" s="4">
        <v>100</v>
      </c>
      <c r="E37" s="4"/>
      <c r="F37" s="4"/>
    </row>
    <row r="38" spans="1:6" ht="51" customHeight="1">
      <c r="A38" s="5" t="s">
        <v>24</v>
      </c>
      <c r="B38" s="7" t="s">
        <v>79</v>
      </c>
      <c r="C38" s="7"/>
      <c r="D38" s="6">
        <f>D39+D44+D47+D52</f>
        <v>343769.03</v>
      </c>
      <c r="E38" s="16" t="e">
        <f>E39</f>
        <v>#REF!</v>
      </c>
      <c r="F38" s="6" t="e">
        <f>F39</f>
        <v>#REF!</v>
      </c>
    </row>
    <row r="39" spans="1:6" ht="47.25">
      <c r="A39" s="28" t="s">
        <v>72</v>
      </c>
      <c r="B39" s="29" t="s">
        <v>73</v>
      </c>
      <c r="C39" s="29"/>
      <c r="D39" s="30">
        <f>D40</f>
        <v>8375.87</v>
      </c>
      <c r="E39" s="17" t="e">
        <f>E47+E52+E60+#REF!+E40</f>
        <v>#REF!</v>
      </c>
      <c r="F39" s="9" t="e">
        <f>F47+F52+F60+#REF!+F40</f>
        <v>#REF!</v>
      </c>
    </row>
    <row r="40" spans="1:6" ht="31.5">
      <c r="A40" s="10" t="s">
        <v>5</v>
      </c>
      <c r="B40" s="11" t="s">
        <v>73</v>
      </c>
      <c r="C40" s="11"/>
      <c r="D40" s="4">
        <f>D41+D42+D43</f>
        <v>8375.87</v>
      </c>
      <c r="E40" s="18">
        <v>7325.8</v>
      </c>
      <c r="F40" s="4">
        <v>7325.8</v>
      </c>
    </row>
    <row r="41" spans="1:6" ht="94.5">
      <c r="A41" s="10" t="s">
        <v>51</v>
      </c>
      <c r="B41" s="11" t="s">
        <v>73</v>
      </c>
      <c r="C41" s="11" t="s">
        <v>52</v>
      </c>
      <c r="D41" s="4">
        <v>6712.6</v>
      </c>
      <c r="E41" s="18"/>
      <c r="F41" s="4"/>
    </row>
    <row r="42" spans="1:6" ht="31.5">
      <c r="A42" s="10" t="s">
        <v>53</v>
      </c>
      <c r="B42" s="11" t="s">
        <v>73</v>
      </c>
      <c r="C42" s="11" t="s">
        <v>54</v>
      </c>
      <c r="D42" s="4">
        <v>1658.27</v>
      </c>
      <c r="E42" s="18"/>
      <c r="F42" s="4"/>
    </row>
    <row r="43" spans="1:6" ht="15.75">
      <c r="A43" s="10" t="s">
        <v>75</v>
      </c>
      <c r="B43" s="11" t="s">
        <v>73</v>
      </c>
      <c r="C43" s="11" t="s">
        <v>74</v>
      </c>
      <c r="D43" s="4">
        <v>5</v>
      </c>
      <c r="E43" s="18"/>
      <c r="F43" s="4"/>
    </row>
    <row r="44" spans="1:6" ht="78.75">
      <c r="A44" s="28" t="s">
        <v>76</v>
      </c>
      <c r="B44" s="29" t="s">
        <v>77</v>
      </c>
      <c r="C44" s="29"/>
      <c r="D44" s="30">
        <f>D45</f>
        <v>1181.45</v>
      </c>
      <c r="E44" s="18"/>
      <c r="F44" s="4"/>
    </row>
    <row r="45" spans="1:6" ht="15.75">
      <c r="A45" s="10" t="s">
        <v>78</v>
      </c>
      <c r="B45" s="11" t="s">
        <v>77</v>
      </c>
      <c r="C45" s="11"/>
      <c r="D45" s="4">
        <f>D46</f>
        <v>1181.45</v>
      </c>
      <c r="E45" s="18"/>
      <c r="F45" s="4"/>
    </row>
    <row r="46" spans="1:6" ht="31.5">
      <c r="A46" s="10" t="s">
        <v>53</v>
      </c>
      <c r="B46" s="11" t="s">
        <v>77</v>
      </c>
      <c r="C46" s="11" t="s">
        <v>54</v>
      </c>
      <c r="D46" s="4">
        <f>150+320+75+596.45+40</f>
        <v>1181.45</v>
      </c>
      <c r="E46" s="18"/>
      <c r="F46" s="4"/>
    </row>
    <row r="47" spans="1:6" ht="31.5">
      <c r="A47" s="31" t="s">
        <v>10</v>
      </c>
      <c r="B47" s="32" t="s">
        <v>48</v>
      </c>
      <c r="C47" s="32"/>
      <c r="D47" s="33">
        <f>D48+D50</f>
        <v>126520.25</v>
      </c>
      <c r="E47" s="12">
        <f>SUM(E48:E50)</f>
        <v>125306.22</v>
      </c>
      <c r="F47" s="12">
        <f>SUM(F48:F50)</f>
        <v>130277.59</v>
      </c>
    </row>
    <row r="48" spans="1:6" ht="48.75" customHeight="1">
      <c r="A48" s="28" t="s">
        <v>57</v>
      </c>
      <c r="B48" s="29" t="s">
        <v>47</v>
      </c>
      <c r="C48" s="29"/>
      <c r="D48" s="30">
        <f>D49</f>
        <v>71315.4</v>
      </c>
      <c r="E48" s="18">
        <f>75147.2-920-2971-960.5</f>
        <v>70295.7</v>
      </c>
      <c r="F48" s="4">
        <v>72218.9</v>
      </c>
    </row>
    <row r="49" spans="1:6" ht="54" customHeight="1">
      <c r="A49" s="10" t="s">
        <v>46</v>
      </c>
      <c r="B49" s="11" t="s">
        <v>47</v>
      </c>
      <c r="C49" s="11" t="s">
        <v>45</v>
      </c>
      <c r="D49" s="4">
        <f>72315.4-3000+2000</f>
        <v>71315.4</v>
      </c>
      <c r="E49" s="18"/>
      <c r="F49" s="4"/>
    </row>
    <row r="50" spans="1:6" ht="84.75" customHeight="1">
      <c r="A50" s="28" t="s">
        <v>58</v>
      </c>
      <c r="B50" s="29" t="s">
        <v>41</v>
      </c>
      <c r="C50" s="29"/>
      <c r="D50" s="30">
        <f>D51</f>
        <v>55204.85</v>
      </c>
      <c r="E50" s="4">
        <f>55010.52</f>
        <v>55010.52</v>
      </c>
      <c r="F50" s="4">
        <v>58058.69</v>
      </c>
    </row>
    <row r="51" spans="1:6" ht="47.25">
      <c r="A51" s="10" t="s">
        <v>46</v>
      </c>
      <c r="B51" s="11" t="s">
        <v>41</v>
      </c>
      <c r="C51" s="11" t="s">
        <v>45</v>
      </c>
      <c r="D51" s="4">
        <v>55204.85</v>
      </c>
      <c r="E51" s="4"/>
      <c r="F51" s="4"/>
    </row>
    <row r="52" spans="1:6" ht="31.5">
      <c r="A52" s="31" t="s">
        <v>11</v>
      </c>
      <c r="B52" s="32" t="s">
        <v>60</v>
      </c>
      <c r="C52" s="32"/>
      <c r="D52" s="33">
        <f>D53+D60</f>
        <v>207691.46000000002</v>
      </c>
      <c r="E52" s="27">
        <f>SUM(E53:E53)</f>
        <v>124305.24</v>
      </c>
      <c r="F52" s="12">
        <f>SUM(F53:F53)</f>
        <v>128026.86</v>
      </c>
    </row>
    <row r="53" spans="1:6" ht="97.5" customHeight="1">
      <c r="A53" s="28" t="s">
        <v>59</v>
      </c>
      <c r="B53" s="29" t="s">
        <v>64</v>
      </c>
      <c r="C53" s="29"/>
      <c r="D53" s="30">
        <f>D54+D56+D58</f>
        <v>180487.67</v>
      </c>
      <c r="E53" s="4">
        <v>124305.24</v>
      </c>
      <c r="F53" s="4">
        <v>128026.86</v>
      </c>
    </row>
    <row r="54" spans="1:6" ht="64.5" customHeight="1">
      <c r="A54" s="10" t="s">
        <v>61</v>
      </c>
      <c r="B54" s="11" t="s">
        <v>65</v>
      </c>
      <c r="C54" s="11"/>
      <c r="D54" s="4">
        <f>D55</f>
        <v>116413.38</v>
      </c>
      <c r="E54" s="4"/>
      <c r="F54" s="4"/>
    </row>
    <row r="55" spans="1:6" ht="47.25">
      <c r="A55" s="10" t="s">
        <v>46</v>
      </c>
      <c r="B55" s="11" t="s">
        <v>65</v>
      </c>
      <c r="C55" s="11" t="s">
        <v>45</v>
      </c>
      <c r="D55" s="4">
        <v>116413.38</v>
      </c>
      <c r="E55" s="4"/>
      <c r="F55" s="4"/>
    </row>
    <row r="56" spans="1:6" ht="48.75" customHeight="1">
      <c r="A56" s="10" t="s">
        <v>62</v>
      </c>
      <c r="B56" s="11" t="s">
        <v>66</v>
      </c>
      <c r="C56" s="11"/>
      <c r="D56" s="4">
        <f>D57</f>
        <v>62216.69</v>
      </c>
      <c r="E56" s="4"/>
      <c r="F56" s="4"/>
    </row>
    <row r="57" spans="1:6" ht="47.25">
      <c r="A57" s="10" t="s">
        <v>46</v>
      </c>
      <c r="B57" s="11" t="s">
        <v>66</v>
      </c>
      <c r="C57" s="11" t="s">
        <v>45</v>
      </c>
      <c r="D57" s="4">
        <f>63216.69-4000+3000</f>
        <v>62216.69</v>
      </c>
      <c r="E57" s="4"/>
      <c r="F57" s="4"/>
    </row>
    <row r="58" spans="1:6" ht="31.5">
      <c r="A58" s="10" t="s">
        <v>63</v>
      </c>
      <c r="B58" s="11" t="s">
        <v>67</v>
      </c>
      <c r="C58" s="11"/>
      <c r="D58" s="4">
        <f>D59</f>
        <v>1857.6</v>
      </c>
      <c r="E58" s="4"/>
      <c r="F58" s="4"/>
    </row>
    <row r="59" spans="1:6" ht="47.25">
      <c r="A59" s="10" t="s">
        <v>46</v>
      </c>
      <c r="B59" s="11" t="s">
        <v>67</v>
      </c>
      <c r="C59" s="11" t="s">
        <v>45</v>
      </c>
      <c r="D59" s="4">
        <v>1857.6</v>
      </c>
      <c r="E59" s="4"/>
      <c r="F59" s="4"/>
    </row>
    <row r="60" spans="1:6" ht="31.5">
      <c r="A60" s="28" t="s">
        <v>68</v>
      </c>
      <c r="B60" s="29" t="s">
        <v>69</v>
      </c>
      <c r="C60" s="29"/>
      <c r="D60" s="30">
        <f>SUM(D61)</f>
        <v>27203.79</v>
      </c>
      <c r="E60" s="12">
        <f>SUM(E61)</f>
        <v>27259.7</v>
      </c>
      <c r="F60" s="12">
        <f>SUM(F61)</f>
        <v>29505.3</v>
      </c>
    </row>
    <row r="61" spans="1:6" ht="36.75" customHeight="1">
      <c r="A61" s="10" t="s">
        <v>70</v>
      </c>
      <c r="B61" s="11" t="s">
        <v>71</v>
      </c>
      <c r="C61" s="11"/>
      <c r="D61" s="4">
        <f>D62</f>
        <v>27203.79</v>
      </c>
      <c r="E61" s="18">
        <f>30230-2970.3</f>
        <v>27259.7</v>
      </c>
      <c r="F61" s="4">
        <f>31741-2235.7</f>
        <v>29505.3</v>
      </c>
    </row>
    <row r="62" spans="1:6" ht="48.75" customHeight="1">
      <c r="A62" s="10" t="s">
        <v>46</v>
      </c>
      <c r="B62" s="11" t="s">
        <v>71</v>
      </c>
      <c r="C62" s="11" t="s">
        <v>45</v>
      </c>
      <c r="D62" s="4">
        <v>27203.79</v>
      </c>
      <c r="E62" s="18"/>
      <c r="F62" s="4"/>
    </row>
    <row r="63" spans="1:6" ht="31.5">
      <c r="A63" s="5" t="s">
        <v>7</v>
      </c>
      <c r="B63" s="7" t="s">
        <v>90</v>
      </c>
      <c r="C63" s="7"/>
      <c r="D63" s="6">
        <f>D64+D68+D92+D98+D104+D76+D72+D114+D118</f>
        <v>34639.29</v>
      </c>
      <c r="E63" s="6">
        <f>E64</f>
        <v>26623.76</v>
      </c>
      <c r="F63" s="6">
        <f>F64</f>
        <v>26937.21</v>
      </c>
    </row>
    <row r="64" spans="1:6" ht="78.75">
      <c r="A64" s="28" t="s">
        <v>56</v>
      </c>
      <c r="B64" s="29" t="s">
        <v>55</v>
      </c>
      <c r="C64" s="29"/>
      <c r="D64" s="30">
        <f>D65</f>
        <v>1521</v>
      </c>
      <c r="E64" s="9">
        <f>E76+E98+E104+E114+E66+E92</f>
        <v>26623.76</v>
      </c>
      <c r="F64" s="9">
        <f>F76+F98+F104+F114+F66+F92</f>
        <v>26937.21</v>
      </c>
    </row>
    <row r="65" spans="1:6" ht="63">
      <c r="A65" s="10" t="s">
        <v>110</v>
      </c>
      <c r="B65" s="11" t="s">
        <v>55</v>
      </c>
      <c r="C65" s="29"/>
      <c r="D65" s="4">
        <f>D66+D67</f>
        <v>1521</v>
      </c>
      <c r="E65" s="9"/>
      <c r="F65" s="9"/>
    </row>
    <row r="66" spans="1:6" ht="79.5" customHeight="1">
      <c r="A66" s="10" t="s">
        <v>51</v>
      </c>
      <c r="B66" s="11" t="s">
        <v>55</v>
      </c>
      <c r="C66" s="11" t="s">
        <v>52</v>
      </c>
      <c r="D66" s="4">
        <v>1410</v>
      </c>
      <c r="E66" s="4">
        <v>1575.55</v>
      </c>
      <c r="F66" s="4">
        <v>1575.55</v>
      </c>
    </row>
    <row r="67" spans="1:6" ht="31.5">
      <c r="A67" s="10" t="s">
        <v>53</v>
      </c>
      <c r="B67" s="11" t="s">
        <v>55</v>
      </c>
      <c r="C67" s="11" t="s">
        <v>54</v>
      </c>
      <c r="D67" s="4">
        <v>111</v>
      </c>
      <c r="E67" s="4"/>
      <c r="F67" s="4"/>
    </row>
    <row r="68" spans="1:6" ht="48.75" customHeight="1">
      <c r="A68" s="28" t="s">
        <v>49</v>
      </c>
      <c r="B68" s="29" t="s">
        <v>50</v>
      </c>
      <c r="C68" s="29"/>
      <c r="D68" s="30">
        <f>D69</f>
        <v>669</v>
      </c>
      <c r="E68" s="4"/>
      <c r="F68" s="4"/>
    </row>
    <row r="69" spans="1:6" ht="81.75" customHeight="1">
      <c r="A69" s="10" t="s">
        <v>109</v>
      </c>
      <c r="B69" s="11" t="s">
        <v>50</v>
      </c>
      <c r="C69" s="11"/>
      <c r="D69" s="4">
        <f>D70+D71</f>
        <v>669</v>
      </c>
      <c r="E69" s="4"/>
      <c r="F69" s="4"/>
    </row>
    <row r="70" spans="1:6" ht="93" customHeight="1">
      <c r="A70" s="10" t="s">
        <v>51</v>
      </c>
      <c r="B70" s="11" t="s">
        <v>50</v>
      </c>
      <c r="C70" s="11" t="s">
        <v>52</v>
      </c>
      <c r="D70" s="4">
        <v>518.76</v>
      </c>
      <c r="E70" s="4"/>
      <c r="F70" s="4"/>
    </row>
    <row r="71" spans="1:6" ht="39.75" customHeight="1">
      <c r="A71" s="10" t="s">
        <v>53</v>
      </c>
      <c r="B71" s="11" t="s">
        <v>50</v>
      </c>
      <c r="C71" s="11" t="s">
        <v>54</v>
      </c>
      <c r="D71" s="4">
        <v>150.24</v>
      </c>
      <c r="E71" s="4"/>
      <c r="F71" s="4"/>
    </row>
    <row r="72" spans="1:6" ht="48.75" customHeight="1">
      <c r="A72" s="28" t="s">
        <v>237</v>
      </c>
      <c r="B72" s="29" t="s">
        <v>238</v>
      </c>
      <c r="C72" s="29"/>
      <c r="D72" s="30">
        <f>D73</f>
        <v>555</v>
      </c>
      <c r="E72" s="4"/>
      <c r="F72" s="4"/>
    </row>
    <row r="73" spans="1:6" ht="39.75" customHeight="1">
      <c r="A73" s="57" t="s">
        <v>236</v>
      </c>
      <c r="B73" s="50" t="s">
        <v>238</v>
      </c>
      <c r="C73" s="50"/>
      <c r="D73" s="49">
        <f>D74+D75</f>
        <v>555</v>
      </c>
      <c r="E73" s="4"/>
      <c r="F73" s="4"/>
    </row>
    <row r="74" spans="1:6" ht="39.75" customHeight="1">
      <c r="A74" s="10" t="s">
        <v>53</v>
      </c>
      <c r="B74" s="11" t="s">
        <v>238</v>
      </c>
      <c r="C74" s="11" t="s">
        <v>54</v>
      </c>
      <c r="D74" s="4">
        <v>300</v>
      </c>
      <c r="E74" s="4"/>
      <c r="F74" s="4"/>
    </row>
    <row r="75" spans="1:6" ht="39.75" customHeight="1">
      <c r="A75" s="10" t="s">
        <v>98</v>
      </c>
      <c r="B75" s="11" t="s">
        <v>238</v>
      </c>
      <c r="C75" s="11" t="s">
        <v>100</v>
      </c>
      <c r="D75" s="4">
        <v>255</v>
      </c>
      <c r="E75" s="4"/>
      <c r="F75" s="4"/>
    </row>
    <row r="76" spans="1:6" ht="47.25">
      <c r="A76" s="54" t="s">
        <v>25</v>
      </c>
      <c r="B76" s="55" t="s">
        <v>230</v>
      </c>
      <c r="C76" s="55"/>
      <c r="D76" s="56">
        <f>D77</f>
        <v>5592.25</v>
      </c>
      <c r="E76" s="12">
        <f>SUM(E78:E82)</f>
        <v>3249.3</v>
      </c>
      <c r="F76" s="12">
        <f>SUM(F78:F82)</f>
        <v>3194.7</v>
      </c>
    </row>
    <row r="77" spans="1:6" ht="47.25">
      <c r="A77" s="51" t="s">
        <v>231</v>
      </c>
      <c r="B77" s="52" t="s">
        <v>232</v>
      </c>
      <c r="C77" s="52"/>
      <c r="D77" s="53">
        <f>D78+D80+D82+D84+D86+D88+D90</f>
        <v>5592.25</v>
      </c>
      <c r="E77" s="12"/>
      <c r="F77" s="12"/>
    </row>
    <row r="78" spans="1:6" ht="158.25" customHeight="1">
      <c r="A78" s="57" t="s">
        <v>26</v>
      </c>
      <c r="B78" s="50" t="s">
        <v>232</v>
      </c>
      <c r="C78" s="50"/>
      <c r="D78" s="49">
        <f>D79</f>
        <v>1800</v>
      </c>
      <c r="E78" s="4">
        <v>1360</v>
      </c>
      <c r="F78" s="4">
        <v>1400</v>
      </c>
    </row>
    <row r="79" spans="1:6" ht="31.5">
      <c r="A79" s="10" t="s">
        <v>98</v>
      </c>
      <c r="B79" s="11" t="s">
        <v>232</v>
      </c>
      <c r="C79" s="11" t="s">
        <v>100</v>
      </c>
      <c r="D79" s="4">
        <v>1800</v>
      </c>
      <c r="E79" s="4"/>
      <c r="F79" s="4"/>
    </row>
    <row r="80" spans="1:6" ht="120" customHeight="1">
      <c r="A80" s="57" t="s">
        <v>36</v>
      </c>
      <c r="B80" s="50" t="s">
        <v>233</v>
      </c>
      <c r="C80" s="50"/>
      <c r="D80" s="49">
        <f>D81</f>
        <v>2644</v>
      </c>
      <c r="E80" s="4">
        <v>1521.3</v>
      </c>
      <c r="F80" s="4">
        <v>1410.7</v>
      </c>
    </row>
    <row r="81" spans="1:6" ht="31.5">
      <c r="A81" s="10" t="s">
        <v>98</v>
      </c>
      <c r="B81" s="11" t="s">
        <v>233</v>
      </c>
      <c r="C81" s="11" t="s">
        <v>100</v>
      </c>
      <c r="D81" s="4">
        <f>1500+333+190+309+312</f>
        <v>2644</v>
      </c>
      <c r="E81" s="4"/>
      <c r="F81" s="4"/>
    </row>
    <row r="82" spans="1:6" ht="94.5">
      <c r="A82" s="57" t="s">
        <v>35</v>
      </c>
      <c r="B82" s="50" t="s">
        <v>234</v>
      </c>
      <c r="C82" s="50"/>
      <c r="D82" s="49">
        <f>D83</f>
        <v>392</v>
      </c>
      <c r="E82" s="4">
        <v>368</v>
      </c>
      <c r="F82" s="4">
        <v>384</v>
      </c>
    </row>
    <row r="83" spans="1:6" ht="31.5">
      <c r="A83" s="10" t="s">
        <v>98</v>
      </c>
      <c r="B83" s="11" t="s">
        <v>234</v>
      </c>
      <c r="C83" s="11" t="s">
        <v>100</v>
      </c>
      <c r="D83" s="4">
        <v>392</v>
      </c>
      <c r="E83" s="4"/>
      <c r="F83" s="4"/>
    </row>
    <row r="84" spans="1:6" ht="66.75" customHeight="1">
      <c r="A84" s="57" t="s">
        <v>235</v>
      </c>
      <c r="B84" s="50" t="s">
        <v>234</v>
      </c>
      <c r="C84" s="50"/>
      <c r="D84" s="49">
        <f>D85</f>
        <v>216</v>
      </c>
      <c r="E84" s="4"/>
      <c r="F84" s="4"/>
    </row>
    <row r="85" spans="1:6" ht="31.5">
      <c r="A85" s="10" t="s">
        <v>98</v>
      </c>
      <c r="B85" s="11" t="s">
        <v>234</v>
      </c>
      <c r="C85" s="11" t="s">
        <v>100</v>
      </c>
      <c r="D85" s="4">
        <v>216</v>
      </c>
      <c r="E85" s="4"/>
      <c r="F85" s="4"/>
    </row>
    <row r="86" spans="1:6" ht="48.75" customHeight="1">
      <c r="A86" s="58" t="s">
        <v>239</v>
      </c>
      <c r="B86" s="50" t="s">
        <v>240</v>
      </c>
      <c r="C86" s="50"/>
      <c r="D86" s="49">
        <f>D87</f>
        <v>457</v>
      </c>
      <c r="E86" s="4"/>
      <c r="F86" s="4"/>
    </row>
    <row r="87" spans="1:6" ht="31.5">
      <c r="A87" s="10" t="s">
        <v>98</v>
      </c>
      <c r="B87" s="11" t="s">
        <v>240</v>
      </c>
      <c r="C87" s="11" t="s">
        <v>100</v>
      </c>
      <c r="D87" s="4">
        <v>457</v>
      </c>
      <c r="E87" s="4"/>
      <c r="F87" s="4"/>
    </row>
    <row r="88" spans="1:6" ht="80.25" customHeight="1">
      <c r="A88" s="57" t="s">
        <v>241</v>
      </c>
      <c r="B88" s="50" t="s">
        <v>242</v>
      </c>
      <c r="C88" s="50"/>
      <c r="D88" s="49">
        <f>D89</f>
        <v>33.25</v>
      </c>
      <c r="E88" s="4"/>
      <c r="F88" s="4"/>
    </row>
    <row r="89" spans="1:6" ht="31.5">
      <c r="A89" s="10" t="s">
        <v>98</v>
      </c>
      <c r="B89" s="11" t="s">
        <v>242</v>
      </c>
      <c r="C89" s="11" t="s">
        <v>100</v>
      </c>
      <c r="D89" s="4">
        <v>33.25</v>
      </c>
      <c r="E89" s="4"/>
      <c r="F89" s="4"/>
    </row>
    <row r="90" spans="1:6" ht="31.5">
      <c r="A90" s="57" t="s">
        <v>243</v>
      </c>
      <c r="B90" s="50" t="s">
        <v>244</v>
      </c>
      <c r="C90" s="50"/>
      <c r="D90" s="49">
        <f>D91</f>
        <v>50</v>
      </c>
      <c r="E90" s="4"/>
      <c r="F90" s="4"/>
    </row>
    <row r="91" spans="1:6" ht="31.5">
      <c r="A91" s="10" t="s">
        <v>98</v>
      </c>
      <c r="B91" s="11" t="s">
        <v>244</v>
      </c>
      <c r="C91" s="11" t="s">
        <v>100</v>
      </c>
      <c r="D91" s="4">
        <v>50</v>
      </c>
      <c r="E91" s="4"/>
      <c r="F91" s="4"/>
    </row>
    <row r="92" spans="1:6" ht="63">
      <c r="A92" s="31" t="s">
        <v>84</v>
      </c>
      <c r="B92" s="32" t="s">
        <v>85</v>
      </c>
      <c r="C92" s="32"/>
      <c r="D92" s="33">
        <f>D93</f>
        <v>6025.17</v>
      </c>
      <c r="E92" s="12">
        <f>SUM(E94:E97)</f>
        <v>6987.31</v>
      </c>
      <c r="F92" s="12">
        <f>SUM(F94:F97)</f>
        <v>7235.16</v>
      </c>
    </row>
    <row r="93" spans="1:6" ht="47.25">
      <c r="A93" s="28" t="s">
        <v>86</v>
      </c>
      <c r="B93" s="29" t="s">
        <v>320</v>
      </c>
      <c r="C93" s="29"/>
      <c r="D93" s="30">
        <f>D94+D96</f>
        <v>6025.17</v>
      </c>
      <c r="E93" s="12"/>
      <c r="F93" s="12"/>
    </row>
    <row r="94" spans="1:6" ht="63">
      <c r="A94" s="57" t="s">
        <v>88</v>
      </c>
      <c r="B94" s="50" t="s">
        <v>87</v>
      </c>
      <c r="C94" s="50"/>
      <c r="D94" s="49">
        <f>D95</f>
        <v>5744.77</v>
      </c>
      <c r="E94" s="4">
        <v>100</v>
      </c>
      <c r="F94" s="4">
        <v>100</v>
      </c>
    </row>
    <row r="95" spans="1:6" ht="47.25">
      <c r="A95" s="10" t="s">
        <v>46</v>
      </c>
      <c r="B95" s="11" t="s">
        <v>89</v>
      </c>
      <c r="C95" s="11" t="s">
        <v>45</v>
      </c>
      <c r="D95" s="4">
        <v>5744.77</v>
      </c>
      <c r="E95" s="4">
        <v>292</v>
      </c>
      <c r="F95" s="4">
        <v>300</v>
      </c>
    </row>
    <row r="96" spans="1:6" ht="82.5" customHeight="1">
      <c r="A96" s="57" t="s">
        <v>96</v>
      </c>
      <c r="B96" s="50" t="s">
        <v>97</v>
      </c>
      <c r="C96" s="50"/>
      <c r="D96" s="49">
        <f>D97</f>
        <v>280.4</v>
      </c>
      <c r="E96" s="4">
        <v>365</v>
      </c>
      <c r="F96" s="4">
        <v>360</v>
      </c>
    </row>
    <row r="97" spans="1:6" ht="98.25" customHeight="1">
      <c r="A97" s="10" t="s">
        <v>51</v>
      </c>
      <c r="B97" s="11" t="s">
        <v>97</v>
      </c>
      <c r="C97" s="11" t="s">
        <v>52</v>
      </c>
      <c r="D97" s="4">
        <v>280.4</v>
      </c>
      <c r="E97" s="4">
        <v>6230.31</v>
      </c>
      <c r="F97" s="4">
        <v>6475.16</v>
      </c>
    </row>
    <row r="98" spans="1:6" ht="52.5" customHeight="1">
      <c r="A98" s="31" t="s">
        <v>91</v>
      </c>
      <c r="B98" s="32" t="s">
        <v>92</v>
      </c>
      <c r="C98" s="32"/>
      <c r="D98" s="33">
        <f>D99+D102</f>
        <v>9911.07</v>
      </c>
      <c r="E98" s="12">
        <f>SUM(E99:E103)</f>
        <v>12879.5</v>
      </c>
      <c r="F98" s="12">
        <f>SUM(F99:F103)</f>
        <v>12915.3</v>
      </c>
    </row>
    <row r="99" spans="1:6" ht="47.25">
      <c r="A99" s="28" t="s">
        <v>93</v>
      </c>
      <c r="B99" s="29" t="s">
        <v>94</v>
      </c>
      <c r="C99" s="29"/>
      <c r="D99" s="30">
        <f>D100</f>
        <v>1566.07</v>
      </c>
      <c r="E99" s="4">
        <v>1074.7</v>
      </c>
      <c r="F99" s="4">
        <v>1100.5</v>
      </c>
    </row>
    <row r="100" spans="1:6" ht="78" customHeight="1">
      <c r="A100" s="57" t="s">
        <v>95</v>
      </c>
      <c r="B100" s="50" t="s">
        <v>94</v>
      </c>
      <c r="C100" s="50"/>
      <c r="D100" s="49">
        <f>D101</f>
        <v>1566.07</v>
      </c>
      <c r="E100" s="4">
        <v>300</v>
      </c>
      <c r="F100" s="4">
        <v>310</v>
      </c>
    </row>
    <row r="101" spans="1:6" ht="95.25" customHeight="1">
      <c r="A101" s="10" t="s">
        <v>51</v>
      </c>
      <c r="B101" s="11" t="s">
        <v>94</v>
      </c>
      <c r="C101" s="11" t="s">
        <v>52</v>
      </c>
      <c r="D101" s="4">
        <v>1566.07</v>
      </c>
      <c r="E101" s="4">
        <v>681</v>
      </c>
      <c r="F101" s="4">
        <v>681</v>
      </c>
    </row>
    <row r="102" spans="1:6" ht="95.25" customHeight="1">
      <c r="A102" s="57" t="s">
        <v>27</v>
      </c>
      <c r="B102" s="50" t="s">
        <v>99</v>
      </c>
      <c r="C102" s="50"/>
      <c r="D102" s="49">
        <f>D103</f>
        <v>8345</v>
      </c>
      <c r="E102" s="4">
        <v>10263.8</v>
      </c>
      <c r="F102" s="4">
        <v>10263.8</v>
      </c>
    </row>
    <row r="103" spans="1:6" ht="31.5">
      <c r="A103" s="10" t="s">
        <v>98</v>
      </c>
      <c r="B103" s="11" t="s">
        <v>99</v>
      </c>
      <c r="C103" s="11" t="s">
        <v>100</v>
      </c>
      <c r="D103" s="4">
        <v>8345</v>
      </c>
      <c r="E103" s="4">
        <v>560</v>
      </c>
      <c r="F103" s="4">
        <v>560</v>
      </c>
    </row>
    <row r="104" spans="1:6" ht="41.25" customHeight="1">
      <c r="A104" s="31" t="s">
        <v>112</v>
      </c>
      <c r="B104" s="32" t="s">
        <v>115</v>
      </c>
      <c r="C104" s="32"/>
      <c r="D104" s="62">
        <f>D105+D110+D112</f>
        <v>6459</v>
      </c>
      <c r="E104" s="12">
        <f>SUM(E105:E107)</f>
        <v>1732.1</v>
      </c>
      <c r="F104" s="12">
        <f>SUM(F105:F107)</f>
        <v>1816.5</v>
      </c>
    </row>
    <row r="105" spans="1:6" ht="47.25">
      <c r="A105" s="28" t="s">
        <v>113</v>
      </c>
      <c r="B105" s="29" t="s">
        <v>323</v>
      </c>
      <c r="C105" s="29"/>
      <c r="D105" s="30">
        <f>D106+D108</f>
        <v>3611</v>
      </c>
      <c r="E105" s="4">
        <v>1400</v>
      </c>
      <c r="F105" s="4">
        <v>1450</v>
      </c>
    </row>
    <row r="106" spans="1:6" ht="39" customHeight="1">
      <c r="A106" s="57" t="s">
        <v>245</v>
      </c>
      <c r="B106" s="50" t="s">
        <v>114</v>
      </c>
      <c r="C106" s="50"/>
      <c r="D106" s="49">
        <f>D107</f>
        <v>2526</v>
      </c>
      <c r="E106" s="4">
        <v>332.1</v>
      </c>
      <c r="F106" s="4">
        <v>366.5</v>
      </c>
    </row>
    <row r="107" spans="1:6" ht="39" customHeight="1">
      <c r="A107" s="10" t="s">
        <v>53</v>
      </c>
      <c r="B107" s="11" t="s">
        <v>114</v>
      </c>
      <c r="C107" s="11" t="s">
        <v>54</v>
      </c>
      <c r="D107" s="4">
        <v>2526</v>
      </c>
      <c r="E107" s="4"/>
      <c r="F107" s="4"/>
    </row>
    <row r="108" spans="1:6" ht="39" customHeight="1">
      <c r="A108" s="57" t="s">
        <v>321</v>
      </c>
      <c r="B108" s="50" t="s">
        <v>322</v>
      </c>
      <c r="C108" s="50"/>
      <c r="D108" s="49">
        <f>D109</f>
        <v>1085</v>
      </c>
      <c r="E108" s="4"/>
      <c r="F108" s="4"/>
    </row>
    <row r="109" spans="1:6" ht="39" customHeight="1">
      <c r="A109" s="10" t="s">
        <v>53</v>
      </c>
      <c r="B109" s="11" t="s">
        <v>322</v>
      </c>
      <c r="C109" s="11" t="s">
        <v>54</v>
      </c>
      <c r="D109" s="4">
        <v>1085</v>
      </c>
      <c r="E109" s="4"/>
      <c r="F109" s="4"/>
    </row>
    <row r="110" spans="1:6" ht="39" customHeight="1">
      <c r="A110" s="57" t="s">
        <v>246</v>
      </c>
      <c r="B110" s="50" t="s">
        <v>247</v>
      </c>
      <c r="C110" s="50"/>
      <c r="D110" s="49">
        <f>D111</f>
        <v>2457.4</v>
      </c>
      <c r="E110" s="4"/>
      <c r="F110" s="4"/>
    </row>
    <row r="111" spans="1:6" ht="39" customHeight="1">
      <c r="A111" s="10" t="s">
        <v>53</v>
      </c>
      <c r="B111" s="11" t="s">
        <v>247</v>
      </c>
      <c r="C111" s="11" t="s">
        <v>54</v>
      </c>
      <c r="D111" s="4">
        <v>2457.4</v>
      </c>
      <c r="E111" s="4"/>
      <c r="F111" s="4"/>
    </row>
    <row r="112" spans="1:6" ht="39" customHeight="1">
      <c r="A112" s="57" t="s">
        <v>248</v>
      </c>
      <c r="B112" s="50" t="s">
        <v>249</v>
      </c>
      <c r="C112" s="50"/>
      <c r="D112" s="49">
        <f>D113</f>
        <v>390.6</v>
      </c>
      <c r="E112" s="4"/>
      <c r="F112" s="4"/>
    </row>
    <row r="113" spans="1:6" ht="39" customHeight="1">
      <c r="A113" s="10" t="s">
        <v>53</v>
      </c>
      <c r="B113" s="11" t="s">
        <v>249</v>
      </c>
      <c r="C113" s="11" t="s">
        <v>54</v>
      </c>
      <c r="D113" s="4">
        <v>390.6</v>
      </c>
      <c r="E113" s="4"/>
      <c r="F113" s="4"/>
    </row>
    <row r="114" spans="1:6" ht="15.75">
      <c r="A114" s="33" t="s">
        <v>8</v>
      </c>
      <c r="B114" s="32" t="s">
        <v>251</v>
      </c>
      <c r="C114" s="32"/>
      <c r="D114" s="33">
        <f>D116</f>
        <v>250</v>
      </c>
      <c r="E114" s="12">
        <f>E116</f>
        <v>200</v>
      </c>
      <c r="F114" s="12">
        <f>F116</f>
        <v>200</v>
      </c>
    </row>
    <row r="115" spans="1:6" ht="47.25">
      <c r="A115" s="28" t="s">
        <v>250</v>
      </c>
      <c r="B115" s="29" t="s">
        <v>251</v>
      </c>
      <c r="C115" s="29"/>
      <c r="D115" s="30">
        <f>D116</f>
        <v>250</v>
      </c>
      <c r="E115" s="12"/>
      <c r="F115" s="12"/>
    </row>
    <row r="116" spans="1:6" ht="29.25" customHeight="1">
      <c r="A116" s="59" t="s">
        <v>28</v>
      </c>
      <c r="B116" s="50" t="s">
        <v>251</v>
      </c>
      <c r="C116" s="50"/>
      <c r="D116" s="49">
        <f>D117</f>
        <v>250</v>
      </c>
      <c r="E116" s="4">
        <v>200</v>
      </c>
      <c r="F116" s="4">
        <v>200</v>
      </c>
    </row>
    <row r="117" spans="1:6" ht="29.25" customHeight="1">
      <c r="A117" s="13" t="s">
        <v>53</v>
      </c>
      <c r="B117" s="11" t="s">
        <v>251</v>
      </c>
      <c r="C117" s="11" t="s">
        <v>100</v>
      </c>
      <c r="D117" s="4">
        <f>250</f>
        <v>250</v>
      </c>
      <c r="E117" s="4"/>
      <c r="F117" s="4"/>
    </row>
    <row r="118" spans="1:6" ht="29.25" customHeight="1">
      <c r="A118" s="45" t="s">
        <v>252</v>
      </c>
      <c r="B118" s="32" t="s">
        <v>254</v>
      </c>
      <c r="C118" s="32"/>
      <c r="D118" s="33">
        <f>D119</f>
        <v>3656.8</v>
      </c>
      <c r="E118" s="4"/>
      <c r="F118" s="4"/>
    </row>
    <row r="119" spans="1:6" ht="29.25" customHeight="1">
      <c r="A119" s="61" t="s">
        <v>253</v>
      </c>
      <c r="B119" s="29" t="s">
        <v>254</v>
      </c>
      <c r="C119" s="29"/>
      <c r="D119" s="30">
        <f>D122+D120</f>
        <v>3656.8</v>
      </c>
      <c r="E119" s="4"/>
      <c r="F119" s="4"/>
    </row>
    <row r="120" spans="1:6" ht="29.25" customHeight="1">
      <c r="A120" s="59" t="s">
        <v>325</v>
      </c>
      <c r="B120" s="50" t="s">
        <v>326</v>
      </c>
      <c r="C120" s="50"/>
      <c r="D120" s="49">
        <f>D121</f>
        <v>1196.5</v>
      </c>
      <c r="E120" s="4"/>
      <c r="F120" s="4"/>
    </row>
    <row r="121" spans="1:6" ht="29.25" customHeight="1">
      <c r="A121" s="13" t="s">
        <v>98</v>
      </c>
      <c r="B121" s="11" t="s">
        <v>326</v>
      </c>
      <c r="C121" s="11" t="s">
        <v>100</v>
      </c>
      <c r="D121" s="4">
        <v>1196.5</v>
      </c>
      <c r="E121" s="4"/>
      <c r="F121" s="4"/>
    </row>
    <row r="122" spans="1:6" ht="29.25" customHeight="1">
      <c r="A122" s="59" t="s">
        <v>324</v>
      </c>
      <c r="B122" s="50" t="s">
        <v>254</v>
      </c>
      <c r="C122" s="29"/>
      <c r="D122" s="49">
        <f>D123</f>
        <v>2460.3</v>
      </c>
      <c r="E122" s="4"/>
      <c r="F122" s="4"/>
    </row>
    <row r="123" spans="1:6" ht="29.25" customHeight="1">
      <c r="A123" s="13" t="s">
        <v>98</v>
      </c>
      <c r="B123" s="11" t="s">
        <v>254</v>
      </c>
      <c r="C123" s="11" t="s">
        <v>100</v>
      </c>
      <c r="D123" s="4">
        <v>2460.3</v>
      </c>
      <c r="E123" s="4"/>
      <c r="F123" s="4"/>
    </row>
    <row r="124" spans="1:6" ht="31.5">
      <c r="A124" s="5" t="s">
        <v>9</v>
      </c>
      <c r="B124" s="7" t="s">
        <v>257</v>
      </c>
      <c r="C124" s="7"/>
      <c r="D124" s="16">
        <f>D125+D128+D131+D134+D137</f>
        <v>57377.07</v>
      </c>
      <c r="E124" s="16" t="e">
        <f>SUM(E134:E134)</f>
        <v>#REF!</v>
      </c>
      <c r="F124" s="16" t="e">
        <f>SUM(F134:F134)</f>
        <v>#REF!</v>
      </c>
    </row>
    <row r="125" spans="1:6" ht="63">
      <c r="A125" s="28" t="s">
        <v>255</v>
      </c>
      <c r="B125" s="29" t="s">
        <v>260</v>
      </c>
      <c r="C125" s="29"/>
      <c r="D125" s="35">
        <f>D126</f>
        <v>14968.07</v>
      </c>
      <c r="E125" s="17" t="e">
        <f>#REF!+#REF!+E135</f>
        <v>#REF!</v>
      </c>
      <c r="F125" s="17" t="e">
        <f>#REF!+#REF!+F135</f>
        <v>#REF!</v>
      </c>
    </row>
    <row r="126" spans="1:6" ht="31.5">
      <c r="A126" s="57" t="s">
        <v>256</v>
      </c>
      <c r="B126" s="50" t="s">
        <v>260</v>
      </c>
      <c r="C126" s="50"/>
      <c r="D126" s="60">
        <f>D127</f>
        <v>14968.07</v>
      </c>
      <c r="E126" s="17"/>
      <c r="F126" s="17"/>
    </row>
    <row r="127" spans="1:6" ht="47.25">
      <c r="A127" s="10" t="s">
        <v>46</v>
      </c>
      <c r="B127" s="11" t="s">
        <v>260</v>
      </c>
      <c r="C127" s="11" t="s">
        <v>45</v>
      </c>
      <c r="D127" s="18">
        <v>14968.07</v>
      </c>
      <c r="E127" s="17"/>
      <c r="F127" s="17"/>
    </row>
    <row r="128" spans="1:6" ht="33" customHeight="1">
      <c r="A128" s="28" t="s">
        <v>258</v>
      </c>
      <c r="B128" s="29" t="s">
        <v>259</v>
      </c>
      <c r="C128" s="29"/>
      <c r="D128" s="35">
        <f>D129</f>
        <v>38239</v>
      </c>
      <c r="E128" s="17"/>
      <c r="F128" s="17"/>
    </row>
    <row r="129" spans="1:6" ht="31.5">
      <c r="A129" s="57" t="s">
        <v>261</v>
      </c>
      <c r="B129" s="50" t="s">
        <v>259</v>
      </c>
      <c r="C129" s="50"/>
      <c r="D129" s="60">
        <f>D130</f>
        <v>38239</v>
      </c>
      <c r="E129" s="17"/>
      <c r="F129" s="17"/>
    </row>
    <row r="130" spans="1:6" ht="47.25">
      <c r="A130" s="10" t="s">
        <v>46</v>
      </c>
      <c r="B130" s="11" t="s">
        <v>259</v>
      </c>
      <c r="C130" s="11" t="s">
        <v>45</v>
      </c>
      <c r="D130" s="18">
        <v>38239</v>
      </c>
      <c r="E130" s="17"/>
      <c r="F130" s="17"/>
    </row>
    <row r="131" spans="1:6" ht="47.25">
      <c r="A131" s="28" t="s">
        <v>262</v>
      </c>
      <c r="B131" s="29" t="s">
        <v>264</v>
      </c>
      <c r="C131" s="29"/>
      <c r="D131" s="35">
        <f>D132</f>
        <v>3000</v>
      </c>
      <c r="E131" s="17"/>
      <c r="F131" s="17"/>
    </row>
    <row r="132" spans="1:6" ht="31.5">
      <c r="A132" s="57" t="s">
        <v>263</v>
      </c>
      <c r="B132" s="50" t="s">
        <v>264</v>
      </c>
      <c r="C132" s="50"/>
      <c r="D132" s="60">
        <f>D133</f>
        <v>3000</v>
      </c>
      <c r="E132" s="17"/>
      <c r="F132" s="17"/>
    </row>
    <row r="133" spans="1:6" ht="47.25">
      <c r="A133" s="10" t="s">
        <v>46</v>
      </c>
      <c r="B133" s="11" t="s">
        <v>264</v>
      </c>
      <c r="C133" s="11" t="s">
        <v>45</v>
      </c>
      <c r="D133" s="18">
        <v>3000</v>
      </c>
      <c r="E133" s="17"/>
      <c r="F133" s="17"/>
    </row>
    <row r="134" spans="1:6" ht="47.25">
      <c r="A134" s="28" t="s">
        <v>265</v>
      </c>
      <c r="B134" s="29" t="s">
        <v>266</v>
      </c>
      <c r="C134" s="29"/>
      <c r="D134" s="30">
        <f>D135</f>
        <v>420</v>
      </c>
      <c r="E134" s="12" t="e">
        <f>#REF!+E135</f>
        <v>#REF!</v>
      </c>
      <c r="F134" s="12" t="e">
        <f>#REF!+F135</f>
        <v>#REF!</v>
      </c>
    </row>
    <row r="135" spans="1:6" s="2" customFormat="1" ht="31.5">
      <c r="A135" s="57" t="s">
        <v>18</v>
      </c>
      <c r="B135" s="50" t="s">
        <v>266</v>
      </c>
      <c r="C135" s="50"/>
      <c r="D135" s="49">
        <f>D136</f>
        <v>420</v>
      </c>
      <c r="E135" s="4">
        <v>200</v>
      </c>
      <c r="F135" s="4">
        <v>150</v>
      </c>
    </row>
    <row r="136" spans="1:6" s="2" customFormat="1" ht="36" customHeight="1">
      <c r="A136" s="10" t="s">
        <v>53</v>
      </c>
      <c r="B136" s="11" t="s">
        <v>266</v>
      </c>
      <c r="C136" s="11" t="s">
        <v>54</v>
      </c>
      <c r="D136" s="4">
        <v>420</v>
      </c>
      <c r="E136" s="9" t="e">
        <f>#REF!</f>
        <v>#REF!</v>
      </c>
      <c r="F136" s="9" t="e">
        <f>#REF!</f>
        <v>#REF!</v>
      </c>
    </row>
    <row r="137" spans="1:6" s="2" customFormat="1" ht="36" customHeight="1">
      <c r="A137" s="28" t="s">
        <v>285</v>
      </c>
      <c r="B137" s="29" t="s">
        <v>287</v>
      </c>
      <c r="C137" s="29"/>
      <c r="D137" s="30">
        <f>D138</f>
        <v>750</v>
      </c>
      <c r="E137" s="9"/>
      <c r="F137" s="9"/>
    </row>
    <row r="138" spans="1:6" s="2" customFormat="1" ht="36" customHeight="1">
      <c r="A138" s="57" t="s">
        <v>286</v>
      </c>
      <c r="B138" s="50" t="s">
        <v>287</v>
      </c>
      <c r="C138" s="50"/>
      <c r="D138" s="49">
        <f>D139</f>
        <v>750</v>
      </c>
      <c r="E138" s="9"/>
      <c r="F138" s="9"/>
    </row>
    <row r="139" spans="1:6" s="2" customFormat="1" ht="36" customHeight="1">
      <c r="A139" s="10" t="s">
        <v>53</v>
      </c>
      <c r="B139" s="11" t="s">
        <v>287</v>
      </c>
      <c r="C139" s="11" t="s">
        <v>54</v>
      </c>
      <c r="D139" s="4">
        <v>750</v>
      </c>
      <c r="E139" s="9"/>
      <c r="F139" s="9"/>
    </row>
    <row r="140" spans="1:6" ht="32.25" customHeight="1">
      <c r="A140" s="5" t="s">
        <v>17</v>
      </c>
      <c r="B140" s="7" t="s">
        <v>80</v>
      </c>
      <c r="C140" s="7"/>
      <c r="D140" s="16">
        <f>D141+D156+D160</f>
        <v>79721.26000000001</v>
      </c>
      <c r="E140" s="16" t="e">
        <f>E141</f>
        <v>#REF!</v>
      </c>
      <c r="F140" s="16" t="e">
        <f>F141</f>
        <v>#REF!</v>
      </c>
    </row>
    <row r="141" spans="1:6" ht="31.5">
      <c r="A141" s="31" t="s">
        <v>81</v>
      </c>
      <c r="B141" s="32" t="s">
        <v>83</v>
      </c>
      <c r="C141" s="32"/>
      <c r="D141" s="34">
        <f>D147+D142</f>
        <v>60241.26</v>
      </c>
      <c r="E141" s="17" t="e">
        <f>E160+#REF!+E150+E153+E158</f>
        <v>#REF!</v>
      </c>
      <c r="F141" s="17" t="e">
        <f>F160+#REF!+F150+F153+F158</f>
        <v>#REF!</v>
      </c>
    </row>
    <row r="142" spans="1:6" ht="31.5">
      <c r="A142" s="28" t="s">
        <v>270</v>
      </c>
      <c r="B142" s="29" t="s">
        <v>101</v>
      </c>
      <c r="C142" s="29"/>
      <c r="D142" s="35">
        <f>D143+D145</f>
        <v>13011.04</v>
      </c>
      <c r="E142" s="17"/>
      <c r="F142" s="17"/>
    </row>
    <row r="143" spans="1:6" ht="51.75" customHeight="1">
      <c r="A143" s="57" t="s">
        <v>293</v>
      </c>
      <c r="B143" s="50" t="s">
        <v>268</v>
      </c>
      <c r="C143" s="50"/>
      <c r="D143" s="60">
        <f>D144</f>
        <v>3600</v>
      </c>
      <c r="E143" s="17"/>
      <c r="F143" s="17"/>
    </row>
    <row r="144" spans="1:6" ht="31.5">
      <c r="A144" s="10" t="s">
        <v>53</v>
      </c>
      <c r="B144" s="11" t="s">
        <v>268</v>
      </c>
      <c r="C144" s="11" t="s">
        <v>54</v>
      </c>
      <c r="D144" s="18">
        <v>3600</v>
      </c>
      <c r="E144" s="17"/>
      <c r="F144" s="17"/>
    </row>
    <row r="145" spans="1:6" ht="31.5">
      <c r="A145" s="57" t="s">
        <v>327</v>
      </c>
      <c r="B145" s="50" t="s">
        <v>328</v>
      </c>
      <c r="C145" s="50"/>
      <c r="D145" s="60">
        <f>D146</f>
        <v>9411.04</v>
      </c>
      <c r="E145" s="17"/>
      <c r="F145" s="17"/>
    </row>
    <row r="146" spans="1:6" ht="31.5">
      <c r="A146" s="10" t="s">
        <v>53</v>
      </c>
      <c r="B146" s="11" t="s">
        <v>328</v>
      </c>
      <c r="C146" s="11" t="s">
        <v>54</v>
      </c>
      <c r="D146" s="18">
        <v>9411.04</v>
      </c>
      <c r="E146" s="17"/>
      <c r="F146" s="17"/>
    </row>
    <row r="147" spans="1:6" ht="47.25">
      <c r="A147" s="28" t="s">
        <v>82</v>
      </c>
      <c r="B147" s="29" t="s">
        <v>271</v>
      </c>
      <c r="C147" s="29"/>
      <c r="D147" s="35">
        <f>D150+D152+D154+D148</f>
        <v>47230.22</v>
      </c>
      <c r="E147" s="17"/>
      <c r="F147" s="17"/>
    </row>
    <row r="148" spans="1:6" ht="31.5">
      <c r="A148" s="57" t="s">
        <v>335</v>
      </c>
      <c r="B148" s="50" t="s">
        <v>336</v>
      </c>
      <c r="C148" s="50"/>
      <c r="D148" s="60">
        <f>D149</f>
        <v>2000</v>
      </c>
      <c r="E148" s="17"/>
      <c r="F148" s="17"/>
    </row>
    <row r="149" spans="1:6" ht="31.5">
      <c r="A149" s="10" t="s">
        <v>53</v>
      </c>
      <c r="B149" s="11" t="s">
        <v>336</v>
      </c>
      <c r="C149" s="11" t="s">
        <v>54</v>
      </c>
      <c r="D149" s="18">
        <v>2000</v>
      </c>
      <c r="E149" s="17"/>
      <c r="F149" s="17"/>
    </row>
    <row r="150" spans="1:6" ht="76.5" customHeight="1">
      <c r="A150" s="57" t="s">
        <v>13</v>
      </c>
      <c r="B150" s="50" t="s">
        <v>272</v>
      </c>
      <c r="C150" s="50"/>
      <c r="D150" s="60">
        <f>D151</f>
        <v>0.22</v>
      </c>
      <c r="E150" s="18">
        <v>0.22</v>
      </c>
      <c r="F150" s="18">
        <v>0.22</v>
      </c>
    </row>
    <row r="151" spans="1:6" ht="31.5">
      <c r="A151" s="10" t="s">
        <v>53</v>
      </c>
      <c r="B151" s="11" t="s">
        <v>272</v>
      </c>
      <c r="C151" s="11" t="s">
        <v>54</v>
      </c>
      <c r="D151" s="18">
        <v>0.22</v>
      </c>
      <c r="E151" s="18"/>
      <c r="F151" s="18"/>
    </row>
    <row r="152" spans="1:6" ht="47.25">
      <c r="A152" s="57" t="s">
        <v>267</v>
      </c>
      <c r="B152" s="50" t="s">
        <v>273</v>
      </c>
      <c r="C152" s="50"/>
      <c r="D152" s="60">
        <f>D153</f>
        <v>33805</v>
      </c>
      <c r="E152" s="18"/>
      <c r="F152" s="18"/>
    </row>
    <row r="153" spans="1:6" ht="35.25" customHeight="1">
      <c r="A153" s="10" t="s">
        <v>53</v>
      </c>
      <c r="B153" s="11" t="s">
        <v>273</v>
      </c>
      <c r="C153" s="11" t="s">
        <v>54</v>
      </c>
      <c r="D153" s="18">
        <f>593+6037+8043+2632+12500+4000</f>
        <v>33805</v>
      </c>
      <c r="E153" s="18">
        <v>1000</v>
      </c>
      <c r="F153" s="18">
        <v>1000</v>
      </c>
    </row>
    <row r="154" spans="1:6" ht="24.75" customHeight="1">
      <c r="A154" s="57" t="s">
        <v>269</v>
      </c>
      <c r="B154" s="50" t="s">
        <v>274</v>
      </c>
      <c r="C154" s="50"/>
      <c r="D154" s="60">
        <f>D155</f>
        <v>11425</v>
      </c>
      <c r="E154" s="18"/>
      <c r="F154" s="18"/>
    </row>
    <row r="155" spans="1:6" ht="35.25" customHeight="1">
      <c r="A155" s="10" t="s">
        <v>53</v>
      </c>
      <c r="B155" s="11" t="s">
        <v>274</v>
      </c>
      <c r="C155" s="11" t="s">
        <v>54</v>
      </c>
      <c r="D155" s="18">
        <v>11425</v>
      </c>
      <c r="E155" s="18"/>
      <c r="F155" s="18"/>
    </row>
    <row r="156" spans="1:6" ht="35.25" customHeight="1">
      <c r="A156" s="31" t="s">
        <v>275</v>
      </c>
      <c r="B156" s="32" t="s">
        <v>277</v>
      </c>
      <c r="C156" s="32"/>
      <c r="D156" s="34">
        <f>D157</f>
        <v>12480</v>
      </c>
      <c r="E156" s="18"/>
      <c r="F156" s="18"/>
    </row>
    <row r="157" spans="1:6" ht="54" customHeight="1">
      <c r="A157" s="28" t="s">
        <v>276</v>
      </c>
      <c r="B157" s="29" t="s">
        <v>278</v>
      </c>
      <c r="C157" s="29"/>
      <c r="D157" s="35">
        <f>D158</f>
        <v>12480</v>
      </c>
      <c r="E157" s="18"/>
      <c r="F157" s="18"/>
    </row>
    <row r="158" spans="1:6" ht="54" customHeight="1">
      <c r="A158" s="57" t="s">
        <v>16</v>
      </c>
      <c r="B158" s="50" t="s">
        <v>278</v>
      </c>
      <c r="C158" s="50"/>
      <c r="D158" s="60">
        <f>D159</f>
        <v>12480</v>
      </c>
      <c r="E158" s="18">
        <v>11650</v>
      </c>
      <c r="F158" s="18">
        <v>11270</v>
      </c>
    </row>
    <row r="159" spans="1:6" ht="31.5">
      <c r="A159" s="10" t="s">
        <v>53</v>
      </c>
      <c r="B159" s="11" t="s">
        <v>278</v>
      </c>
      <c r="C159" s="11" t="s">
        <v>54</v>
      </c>
      <c r="D159" s="18">
        <f>11150+1330</f>
        <v>12480</v>
      </c>
      <c r="E159" s="18"/>
      <c r="F159" s="18"/>
    </row>
    <row r="160" spans="1:6" ht="31.5">
      <c r="A160" s="31" t="s">
        <v>294</v>
      </c>
      <c r="B160" s="32" t="s">
        <v>279</v>
      </c>
      <c r="C160" s="32"/>
      <c r="D160" s="33">
        <f>D161</f>
        <v>7000</v>
      </c>
      <c r="E160" s="12">
        <f>E163</f>
        <v>2000</v>
      </c>
      <c r="F160" s="12">
        <f>F163</f>
        <v>2000</v>
      </c>
    </row>
    <row r="161" spans="1:6" ht="31.5">
      <c r="A161" s="28" t="s">
        <v>280</v>
      </c>
      <c r="B161" s="29" t="s">
        <v>281</v>
      </c>
      <c r="C161" s="29"/>
      <c r="D161" s="30">
        <f>D162+D164</f>
        <v>7000</v>
      </c>
      <c r="E161" s="12"/>
      <c r="F161" s="12"/>
    </row>
    <row r="162" spans="1:6" ht="15.75">
      <c r="A162" s="46" t="s">
        <v>282</v>
      </c>
      <c r="B162" s="47" t="s">
        <v>281</v>
      </c>
      <c r="C162" s="47"/>
      <c r="D162" s="48">
        <f>D163</f>
        <v>2000</v>
      </c>
      <c r="E162" s="12"/>
      <c r="F162" s="12"/>
    </row>
    <row r="163" spans="1:6" ht="31.5">
      <c r="A163" s="10" t="s">
        <v>53</v>
      </c>
      <c r="B163" s="11" t="s">
        <v>281</v>
      </c>
      <c r="C163" s="11" t="s">
        <v>54</v>
      </c>
      <c r="D163" s="4">
        <v>2000</v>
      </c>
      <c r="E163" s="4">
        <v>2000</v>
      </c>
      <c r="F163" s="4">
        <v>2000</v>
      </c>
    </row>
    <row r="164" spans="1:6" ht="47.25">
      <c r="A164" s="57" t="s">
        <v>329</v>
      </c>
      <c r="B164" s="50" t="s">
        <v>330</v>
      </c>
      <c r="C164" s="50"/>
      <c r="D164" s="49">
        <f>D165</f>
        <v>5000</v>
      </c>
      <c r="E164" s="4"/>
      <c r="F164" s="4"/>
    </row>
    <row r="165" spans="1:6" ht="31.5">
      <c r="A165" s="10" t="s">
        <v>53</v>
      </c>
      <c r="B165" s="11" t="s">
        <v>330</v>
      </c>
      <c r="C165" s="11" t="s">
        <v>54</v>
      </c>
      <c r="D165" s="4">
        <v>5000</v>
      </c>
      <c r="E165" s="4"/>
      <c r="F165" s="4"/>
    </row>
    <row r="166" spans="1:6" ht="31.5">
      <c r="A166" s="5" t="s">
        <v>102</v>
      </c>
      <c r="B166" s="7" t="s">
        <v>103</v>
      </c>
      <c r="C166" s="7"/>
      <c r="D166" s="6">
        <f>D167+D180+D238+D172+D177+D249</f>
        <v>145128.94</v>
      </c>
      <c r="E166" s="6" t="e">
        <f>E180+E249+E167</f>
        <v>#REF!</v>
      </c>
      <c r="F166" s="6" t="e">
        <f>F180+F249+F167</f>
        <v>#REF!</v>
      </c>
    </row>
    <row r="167" spans="1:6" ht="63">
      <c r="A167" s="28" t="s">
        <v>105</v>
      </c>
      <c r="B167" s="36" t="s">
        <v>106</v>
      </c>
      <c r="C167" s="36"/>
      <c r="D167" s="37">
        <f>D168+D170</f>
        <v>3095</v>
      </c>
      <c r="E167" s="19" t="e">
        <f>#REF!+E170+E169</f>
        <v>#REF!</v>
      </c>
      <c r="F167" s="19" t="e">
        <f>#REF!+F170+F169</f>
        <v>#REF!</v>
      </c>
    </row>
    <row r="168" spans="1:6" ht="78.75">
      <c r="A168" s="57" t="s">
        <v>111</v>
      </c>
      <c r="B168" s="63" t="s">
        <v>107</v>
      </c>
      <c r="C168" s="63"/>
      <c r="D168" s="64">
        <f>D169</f>
        <v>2090</v>
      </c>
      <c r="E168" s="19"/>
      <c r="F168" s="19"/>
    </row>
    <row r="169" spans="1:6" ht="98.25" customHeight="1">
      <c r="A169" s="10" t="s">
        <v>51</v>
      </c>
      <c r="B169" s="15" t="s">
        <v>107</v>
      </c>
      <c r="C169" s="15" t="s">
        <v>52</v>
      </c>
      <c r="D169" s="14">
        <v>2090</v>
      </c>
      <c r="E169" s="14">
        <v>4915.3</v>
      </c>
      <c r="F169" s="14">
        <v>4915.3</v>
      </c>
    </row>
    <row r="170" spans="1:6" ht="40.5" customHeight="1">
      <c r="A170" s="59" t="s">
        <v>104</v>
      </c>
      <c r="B170" s="63" t="s">
        <v>108</v>
      </c>
      <c r="C170" s="63"/>
      <c r="D170" s="64">
        <f>D171</f>
        <v>1005</v>
      </c>
      <c r="E170" s="14">
        <v>957.5</v>
      </c>
      <c r="F170" s="14">
        <v>820.4</v>
      </c>
    </row>
    <row r="171" spans="1:6" ht="40.5" customHeight="1">
      <c r="A171" s="13" t="s">
        <v>53</v>
      </c>
      <c r="B171" s="15" t="s">
        <v>108</v>
      </c>
      <c r="C171" s="15" t="s">
        <v>54</v>
      </c>
      <c r="D171" s="14">
        <v>1005</v>
      </c>
      <c r="E171" s="14"/>
      <c r="F171" s="14"/>
    </row>
    <row r="172" spans="1:6" ht="52.5" customHeight="1">
      <c r="A172" s="28" t="s">
        <v>72</v>
      </c>
      <c r="B172" s="42" t="s">
        <v>191</v>
      </c>
      <c r="C172" s="42"/>
      <c r="D172" s="43">
        <f>D173</f>
        <v>3830.5</v>
      </c>
      <c r="E172" s="14"/>
      <c r="F172" s="14"/>
    </row>
    <row r="173" spans="1:6" ht="42" customHeight="1">
      <c r="A173" s="10" t="s">
        <v>5</v>
      </c>
      <c r="B173" s="15" t="s">
        <v>191</v>
      </c>
      <c r="C173" s="15"/>
      <c r="D173" s="14">
        <f>SUM(D174:D176)</f>
        <v>3830.5</v>
      </c>
      <c r="E173" s="14"/>
      <c r="F173" s="14"/>
    </row>
    <row r="174" spans="1:6" ht="98.25" customHeight="1">
      <c r="A174" s="10" t="s">
        <v>51</v>
      </c>
      <c r="B174" s="15" t="s">
        <v>191</v>
      </c>
      <c r="C174" s="15" t="s">
        <v>52</v>
      </c>
      <c r="D174" s="14">
        <v>2970</v>
      </c>
      <c r="E174" s="14"/>
      <c r="F174" s="14"/>
    </row>
    <row r="175" spans="1:6" ht="31.5">
      <c r="A175" s="10" t="s">
        <v>53</v>
      </c>
      <c r="B175" s="15" t="s">
        <v>191</v>
      </c>
      <c r="C175" s="15" t="s">
        <v>54</v>
      </c>
      <c r="D175" s="14">
        <v>855.5</v>
      </c>
      <c r="E175" s="14"/>
      <c r="F175" s="14"/>
    </row>
    <row r="176" spans="1:6" ht="15.75">
      <c r="A176" s="10" t="s">
        <v>75</v>
      </c>
      <c r="B176" s="15" t="s">
        <v>191</v>
      </c>
      <c r="C176" s="15" t="s">
        <v>74</v>
      </c>
      <c r="D176" s="14">
        <v>5</v>
      </c>
      <c r="E176" s="14"/>
      <c r="F176" s="14"/>
    </row>
    <row r="177" spans="1:6" ht="50.25" customHeight="1">
      <c r="A177" s="28" t="s">
        <v>192</v>
      </c>
      <c r="B177" s="42" t="s">
        <v>194</v>
      </c>
      <c r="C177" s="42"/>
      <c r="D177" s="43">
        <f>D178</f>
        <v>75</v>
      </c>
      <c r="E177" s="14"/>
      <c r="F177" s="14"/>
    </row>
    <row r="178" spans="1:6" ht="47.25">
      <c r="A178" s="38" t="s">
        <v>193</v>
      </c>
      <c r="B178" s="15" t="s">
        <v>194</v>
      </c>
      <c r="C178" s="15"/>
      <c r="D178" s="14">
        <f>D179</f>
        <v>75</v>
      </c>
      <c r="E178" s="14"/>
      <c r="F178" s="14"/>
    </row>
    <row r="179" spans="1:6" ht="15.75">
      <c r="A179" s="10" t="s">
        <v>75</v>
      </c>
      <c r="B179" s="15" t="s">
        <v>194</v>
      </c>
      <c r="C179" s="15" t="s">
        <v>74</v>
      </c>
      <c r="D179" s="14">
        <v>75</v>
      </c>
      <c r="E179" s="14"/>
      <c r="F179" s="14"/>
    </row>
    <row r="180" spans="1:6" ht="31.5">
      <c r="A180" s="31" t="s">
        <v>121</v>
      </c>
      <c r="B180" s="32" t="s">
        <v>123</v>
      </c>
      <c r="C180" s="32"/>
      <c r="D180" s="33">
        <f>D181</f>
        <v>130140</v>
      </c>
      <c r="E180" s="9">
        <f>E182</f>
        <v>629.2</v>
      </c>
      <c r="F180" s="9">
        <f>F182</f>
        <v>601.1</v>
      </c>
    </row>
    <row r="181" spans="1:6" ht="63">
      <c r="A181" s="28" t="s">
        <v>120</v>
      </c>
      <c r="B181" s="29" t="s">
        <v>123</v>
      </c>
      <c r="C181" s="29"/>
      <c r="D181" s="30">
        <f>D182+D184+D186+D188+D190+D192+D194+D196+D198+D200+D202+D204+D206+D208+D210+D212+D214+D216+D218+D220+D222+D224+D226+D228+D230+D232+D234+D236</f>
        <v>130140</v>
      </c>
      <c r="E181" s="9"/>
      <c r="F181" s="9"/>
    </row>
    <row r="182" spans="1:6" s="3" customFormat="1" ht="82.5" customHeight="1">
      <c r="A182" s="38" t="s">
        <v>122</v>
      </c>
      <c r="B182" s="15" t="s">
        <v>124</v>
      </c>
      <c r="C182" s="15"/>
      <c r="D182" s="14">
        <f>D183</f>
        <v>800</v>
      </c>
      <c r="E182" s="14">
        <v>629.2</v>
      </c>
      <c r="F182" s="14">
        <v>601.1</v>
      </c>
    </row>
    <row r="183" spans="1:6" s="3" customFormat="1" ht="15.75">
      <c r="A183" s="38" t="s">
        <v>75</v>
      </c>
      <c r="B183" s="15" t="s">
        <v>124</v>
      </c>
      <c r="C183" s="15" t="s">
        <v>74</v>
      </c>
      <c r="D183" s="14">
        <v>800</v>
      </c>
      <c r="E183" s="14"/>
      <c r="F183" s="14"/>
    </row>
    <row r="184" spans="1:6" s="3" customFormat="1" ht="94.5">
      <c r="A184" s="38" t="s">
        <v>125</v>
      </c>
      <c r="B184" s="15" t="s">
        <v>126</v>
      </c>
      <c r="C184" s="15"/>
      <c r="D184" s="14">
        <f>D185</f>
        <v>160</v>
      </c>
      <c r="E184" s="14"/>
      <c r="F184" s="14"/>
    </row>
    <row r="185" spans="1:6" s="3" customFormat="1" ht="15.75">
      <c r="A185" s="38" t="s">
        <v>75</v>
      </c>
      <c r="B185" s="15" t="s">
        <v>126</v>
      </c>
      <c r="C185" s="15" t="s">
        <v>74</v>
      </c>
      <c r="D185" s="14">
        <v>160</v>
      </c>
      <c r="E185" s="14"/>
      <c r="F185" s="14"/>
    </row>
    <row r="186" spans="1:6" s="3" customFormat="1" ht="126">
      <c r="A186" s="38" t="s">
        <v>127</v>
      </c>
      <c r="B186" s="15" t="s">
        <v>128</v>
      </c>
      <c r="C186" s="15"/>
      <c r="D186" s="14">
        <f>D187</f>
        <v>707</v>
      </c>
      <c r="E186" s="14"/>
      <c r="F186" s="14"/>
    </row>
    <row r="187" spans="1:6" s="3" customFormat="1" ht="15.75">
      <c r="A187" s="38" t="s">
        <v>75</v>
      </c>
      <c r="B187" s="15" t="s">
        <v>128</v>
      </c>
      <c r="C187" s="15" t="s">
        <v>74</v>
      </c>
      <c r="D187" s="14">
        <v>707</v>
      </c>
      <c r="E187" s="14"/>
      <c r="F187" s="14"/>
    </row>
    <row r="188" spans="1:6" s="3" customFormat="1" ht="126">
      <c r="A188" s="38" t="s">
        <v>129</v>
      </c>
      <c r="B188" s="15" t="s">
        <v>130</v>
      </c>
      <c r="C188" s="15"/>
      <c r="D188" s="14">
        <f>D189</f>
        <v>150</v>
      </c>
      <c r="E188" s="14"/>
      <c r="F188" s="14"/>
    </row>
    <row r="189" spans="1:6" s="3" customFormat="1" ht="15.75">
      <c r="A189" s="38" t="s">
        <v>75</v>
      </c>
      <c r="B189" s="15" t="s">
        <v>130</v>
      </c>
      <c r="C189" s="15" t="s">
        <v>74</v>
      </c>
      <c r="D189" s="14">
        <v>150</v>
      </c>
      <c r="E189" s="14"/>
      <c r="F189" s="14"/>
    </row>
    <row r="190" spans="1:6" s="3" customFormat="1" ht="78.75">
      <c r="A190" s="39" t="s">
        <v>131</v>
      </c>
      <c r="B190" s="15" t="s">
        <v>132</v>
      </c>
      <c r="C190" s="15"/>
      <c r="D190" s="14">
        <f>D191</f>
        <v>727.1</v>
      </c>
      <c r="E190" s="14"/>
      <c r="F190" s="14"/>
    </row>
    <row r="191" spans="1:6" s="3" customFormat="1" ht="15.75">
      <c r="A191" s="38" t="s">
        <v>75</v>
      </c>
      <c r="B191" s="15" t="s">
        <v>132</v>
      </c>
      <c r="C191" s="15" t="s">
        <v>74</v>
      </c>
      <c r="D191" s="14">
        <v>727.1</v>
      </c>
      <c r="E191" s="14"/>
      <c r="F191" s="14"/>
    </row>
    <row r="192" spans="1:6" s="3" customFormat="1" ht="78.75">
      <c r="A192" s="39" t="s">
        <v>133</v>
      </c>
      <c r="B192" s="15" t="s">
        <v>134</v>
      </c>
      <c r="C192" s="15"/>
      <c r="D192" s="14">
        <f>D193</f>
        <v>1704</v>
      </c>
      <c r="E192" s="14"/>
      <c r="F192" s="14"/>
    </row>
    <row r="193" spans="1:6" s="3" customFormat="1" ht="15.75">
      <c r="A193" s="38" t="s">
        <v>75</v>
      </c>
      <c r="B193" s="15" t="s">
        <v>134</v>
      </c>
      <c r="C193" s="15" t="s">
        <v>74</v>
      </c>
      <c r="D193" s="14">
        <v>1704</v>
      </c>
      <c r="E193" s="14"/>
      <c r="F193" s="14"/>
    </row>
    <row r="194" spans="1:6" s="3" customFormat="1" ht="47.25">
      <c r="A194" s="39" t="s">
        <v>135</v>
      </c>
      <c r="B194" s="15" t="s">
        <v>136</v>
      </c>
      <c r="C194" s="15"/>
      <c r="D194" s="14">
        <f>D195</f>
        <v>3766</v>
      </c>
      <c r="E194" s="14"/>
      <c r="F194" s="14"/>
    </row>
    <row r="195" spans="1:6" s="3" customFormat="1" ht="15.75">
      <c r="A195" s="38" t="s">
        <v>75</v>
      </c>
      <c r="B195" s="15" t="s">
        <v>136</v>
      </c>
      <c r="C195" s="15" t="s">
        <v>74</v>
      </c>
      <c r="D195" s="14">
        <v>3766</v>
      </c>
      <c r="E195" s="14"/>
      <c r="F195" s="14"/>
    </row>
    <row r="196" spans="1:6" s="3" customFormat="1" ht="47.25">
      <c r="A196" s="39" t="s">
        <v>137</v>
      </c>
      <c r="B196" s="15" t="s">
        <v>138</v>
      </c>
      <c r="C196" s="15"/>
      <c r="D196" s="14">
        <f>D197</f>
        <v>1800</v>
      </c>
      <c r="E196" s="14"/>
      <c r="F196" s="14"/>
    </row>
    <row r="197" spans="1:6" s="3" customFormat="1" ht="15.75">
      <c r="A197" s="38" t="s">
        <v>75</v>
      </c>
      <c r="B197" s="15" t="s">
        <v>138</v>
      </c>
      <c r="C197" s="15" t="s">
        <v>74</v>
      </c>
      <c r="D197" s="14">
        <v>1800</v>
      </c>
      <c r="E197" s="14"/>
      <c r="F197" s="14"/>
    </row>
    <row r="198" spans="1:6" s="3" customFormat="1" ht="78.75">
      <c r="A198" s="39" t="s">
        <v>139</v>
      </c>
      <c r="B198" s="15" t="s">
        <v>140</v>
      </c>
      <c r="C198" s="15"/>
      <c r="D198" s="14">
        <f>D199</f>
        <v>483.6</v>
      </c>
      <c r="E198" s="14"/>
      <c r="F198" s="14"/>
    </row>
    <row r="199" spans="1:6" s="3" customFormat="1" ht="15.75">
      <c r="A199" s="38" t="s">
        <v>75</v>
      </c>
      <c r="B199" s="15" t="s">
        <v>140</v>
      </c>
      <c r="C199" s="15" t="s">
        <v>74</v>
      </c>
      <c r="D199" s="14">
        <v>483.6</v>
      </c>
      <c r="E199" s="14"/>
      <c r="F199" s="14"/>
    </row>
    <row r="200" spans="1:6" s="3" customFormat="1" ht="78.75">
      <c r="A200" s="39" t="s">
        <v>141</v>
      </c>
      <c r="B200" s="15" t="s">
        <v>142</v>
      </c>
      <c r="C200" s="15"/>
      <c r="D200" s="14">
        <f>D201</f>
        <v>240</v>
      </c>
      <c r="E200" s="14"/>
      <c r="F200" s="14"/>
    </row>
    <row r="201" spans="1:6" s="3" customFormat="1" ht="15.75">
      <c r="A201" s="38" t="s">
        <v>75</v>
      </c>
      <c r="B201" s="15" t="s">
        <v>142</v>
      </c>
      <c r="C201" s="15" t="s">
        <v>74</v>
      </c>
      <c r="D201" s="14">
        <v>240</v>
      </c>
      <c r="E201" s="14"/>
      <c r="F201" s="14"/>
    </row>
    <row r="202" spans="1:6" s="3" customFormat="1" ht="78.75">
      <c r="A202" s="39" t="s">
        <v>143</v>
      </c>
      <c r="B202" s="15" t="s">
        <v>144</v>
      </c>
      <c r="C202" s="15"/>
      <c r="D202" s="14">
        <f>D203</f>
        <v>14964</v>
      </c>
      <c r="E202" s="14"/>
      <c r="F202" s="14"/>
    </row>
    <row r="203" spans="1:6" s="3" customFormat="1" ht="15.75">
      <c r="A203" s="38" t="s">
        <v>75</v>
      </c>
      <c r="B203" s="15" t="s">
        <v>144</v>
      </c>
      <c r="C203" s="15" t="s">
        <v>74</v>
      </c>
      <c r="D203" s="14">
        <v>14964</v>
      </c>
      <c r="E203" s="14"/>
      <c r="F203" s="14"/>
    </row>
    <row r="204" spans="1:6" s="3" customFormat="1" ht="78.75">
      <c r="A204" s="39" t="s">
        <v>145</v>
      </c>
      <c r="B204" s="15" t="s">
        <v>146</v>
      </c>
      <c r="C204" s="15"/>
      <c r="D204" s="14">
        <f>D205</f>
        <v>3300</v>
      </c>
      <c r="E204" s="14"/>
      <c r="F204" s="14"/>
    </row>
    <row r="205" spans="1:6" s="3" customFormat="1" ht="15.75">
      <c r="A205" s="38" t="s">
        <v>75</v>
      </c>
      <c r="B205" s="15" t="s">
        <v>146</v>
      </c>
      <c r="C205" s="15" t="s">
        <v>74</v>
      </c>
      <c r="D205" s="14">
        <v>3300</v>
      </c>
      <c r="E205" s="14"/>
      <c r="F205" s="14"/>
    </row>
    <row r="206" spans="1:6" s="3" customFormat="1" ht="126">
      <c r="A206" s="39" t="s">
        <v>147</v>
      </c>
      <c r="B206" s="15" t="s">
        <v>148</v>
      </c>
      <c r="C206" s="15"/>
      <c r="D206" s="14">
        <f>D207</f>
        <v>15656</v>
      </c>
      <c r="E206" s="14"/>
      <c r="F206" s="14"/>
    </row>
    <row r="207" spans="1:6" s="3" customFormat="1" ht="15.75">
      <c r="A207" s="38" t="s">
        <v>75</v>
      </c>
      <c r="B207" s="15" t="s">
        <v>148</v>
      </c>
      <c r="C207" s="15" t="s">
        <v>74</v>
      </c>
      <c r="D207" s="14">
        <v>15656</v>
      </c>
      <c r="E207" s="14"/>
      <c r="F207" s="14"/>
    </row>
    <row r="208" spans="1:6" s="3" customFormat="1" ht="126">
      <c r="A208" s="39" t="s">
        <v>149</v>
      </c>
      <c r="B208" s="15" t="s">
        <v>150</v>
      </c>
      <c r="C208" s="15"/>
      <c r="D208" s="14">
        <f>D209</f>
        <v>3516</v>
      </c>
      <c r="E208" s="14"/>
      <c r="F208" s="14"/>
    </row>
    <row r="209" spans="1:6" s="3" customFormat="1" ht="15.75">
      <c r="A209" s="38" t="s">
        <v>75</v>
      </c>
      <c r="B209" s="15" t="s">
        <v>150</v>
      </c>
      <c r="C209" s="15" t="s">
        <v>74</v>
      </c>
      <c r="D209" s="14">
        <v>3516</v>
      </c>
      <c r="E209" s="14"/>
      <c r="F209" s="14"/>
    </row>
    <row r="210" spans="1:6" s="3" customFormat="1" ht="94.5">
      <c r="A210" s="39" t="s">
        <v>151</v>
      </c>
      <c r="B210" s="15" t="s">
        <v>152</v>
      </c>
      <c r="C210" s="15"/>
      <c r="D210" s="14">
        <f>D211</f>
        <v>18561.88</v>
      </c>
      <c r="E210" s="14"/>
      <c r="F210" s="14"/>
    </row>
    <row r="211" spans="1:6" s="3" customFormat="1" ht="15.75">
      <c r="A211" s="38" t="s">
        <v>75</v>
      </c>
      <c r="B211" s="15" t="s">
        <v>152</v>
      </c>
      <c r="C211" s="15" t="s">
        <v>74</v>
      </c>
      <c r="D211" s="14">
        <v>18561.88</v>
      </c>
      <c r="E211" s="14"/>
      <c r="F211" s="14"/>
    </row>
    <row r="212" spans="1:6" s="3" customFormat="1" ht="47.25">
      <c r="A212" s="39" t="s">
        <v>153</v>
      </c>
      <c r="B212" s="15" t="s">
        <v>154</v>
      </c>
      <c r="C212" s="15"/>
      <c r="D212" s="14">
        <f>D213</f>
        <v>1600</v>
      </c>
      <c r="E212" s="14"/>
      <c r="F212" s="14"/>
    </row>
    <row r="213" spans="1:6" s="3" customFormat="1" ht="15.75">
      <c r="A213" s="38" t="s">
        <v>75</v>
      </c>
      <c r="B213" s="15" t="s">
        <v>154</v>
      </c>
      <c r="C213" s="15" t="s">
        <v>74</v>
      </c>
      <c r="D213" s="14">
        <v>1600</v>
      </c>
      <c r="E213" s="14"/>
      <c r="F213" s="14"/>
    </row>
    <row r="214" spans="1:6" s="3" customFormat="1" ht="47.25">
      <c r="A214" s="39" t="s">
        <v>155</v>
      </c>
      <c r="B214" s="15" t="s">
        <v>156</v>
      </c>
      <c r="C214" s="15"/>
      <c r="D214" s="14">
        <f>D215</f>
        <v>650</v>
      </c>
      <c r="E214" s="14"/>
      <c r="F214" s="14"/>
    </row>
    <row r="215" spans="1:6" s="3" customFormat="1" ht="15.75">
      <c r="A215" s="38" t="s">
        <v>75</v>
      </c>
      <c r="B215" s="15" t="s">
        <v>156</v>
      </c>
      <c r="C215" s="15" t="s">
        <v>74</v>
      </c>
      <c r="D215" s="14">
        <v>650</v>
      </c>
      <c r="E215" s="14"/>
      <c r="F215" s="14"/>
    </row>
    <row r="216" spans="1:6" s="3" customFormat="1" ht="94.5">
      <c r="A216" s="39" t="s">
        <v>157</v>
      </c>
      <c r="B216" s="15" t="s">
        <v>158</v>
      </c>
      <c r="C216" s="15"/>
      <c r="D216" s="14">
        <f>D217</f>
        <v>300</v>
      </c>
      <c r="E216" s="14"/>
      <c r="F216" s="14"/>
    </row>
    <row r="217" spans="1:6" s="3" customFormat="1" ht="15.75">
      <c r="A217" s="38" t="s">
        <v>75</v>
      </c>
      <c r="B217" s="15" t="s">
        <v>158</v>
      </c>
      <c r="C217" s="15" t="s">
        <v>74</v>
      </c>
      <c r="D217" s="14">
        <v>300</v>
      </c>
      <c r="E217" s="14"/>
      <c r="F217" s="14"/>
    </row>
    <row r="218" spans="1:6" s="3" customFormat="1" ht="94.5">
      <c r="A218" s="39" t="s">
        <v>159</v>
      </c>
      <c r="B218" s="15" t="s">
        <v>160</v>
      </c>
      <c r="C218" s="15"/>
      <c r="D218" s="14">
        <f>D219</f>
        <v>40</v>
      </c>
      <c r="E218" s="14"/>
      <c r="F218" s="14"/>
    </row>
    <row r="219" spans="1:6" s="3" customFormat="1" ht="15.75">
      <c r="A219" s="38" t="s">
        <v>75</v>
      </c>
      <c r="B219" s="15" t="s">
        <v>160</v>
      </c>
      <c r="C219" s="15" t="s">
        <v>74</v>
      </c>
      <c r="D219" s="14">
        <v>40</v>
      </c>
      <c r="E219" s="14"/>
      <c r="F219" s="14"/>
    </row>
    <row r="220" spans="1:6" s="3" customFormat="1" ht="78.75">
      <c r="A220" s="39" t="s">
        <v>161</v>
      </c>
      <c r="B220" s="15" t="s">
        <v>162</v>
      </c>
      <c r="C220" s="15"/>
      <c r="D220" s="14">
        <f>D221</f>
        <v>1000</v>
      </c>
      <c r="E220" s="14"/>
      <c r="F220" s="14"/>
    </row>
    <row r="221" spans="1:6" s="3" customFormat="1" ht="15.75">
      <c r="A221" s="38" t="s">
        <v>75</v>
      </c>
      <c r="B221" s="15" t="s">
        <v>162</v>
      </c>
      <c r="C221" s="15" t="s">
        <v>74</v>
      </c>
      <c r="D221" s="14">
        <v>1000</v>
      </c>
      <c r="E221" s="14"/>
      <c r="F221" s="14"/>
    </row>
    <row r="222" spans="1:6" s="3" customFormat="1" ht="94.5">
      <c r="A222" s="39" t="s">
        <v>163</v>
      </c>
      <c r="B222" s="15" t="s">
        <v>164</v>
      </c>
      <c r="C222" s="15"/>
      <c r="D222" s="14">
        <f>D223</f>
        <v>9063.9</v>
      </c>
      <c r="E222" s="14"/>
      <c r="F222" s="14"/>
    </row>
    <row r="223" spans="1:6" s="3" customFormat="1" ht="15.75">
      <c r="A223" s="38" t="s">
        <v>75</v>
      </c>
      <c r="B223" s="15" t="s">
        <v>164</v>
      </c>
      <c r="C223" s="15" t="s">
        <v>74</v>
      </c>
      <c r="D223" s="14">
        <v>9063.9</v>
      </c>
      <c r="E223" s="14"/>
      <c r="F223" s="14"/>
    </row>
    <row r="224" spans="1:6" s="3" customFormat="1" ht="157.5">
      <c r="A224" s="39" t="s">
        <v>165</v>
      </c>
      <c r="B224" s="15" t="s">
        <v>166</v>
      </c>
      <c r="C224" s="15"/>
      <c r="D224" s="14">
        <f>D225</f>
        <v>800</v>
      </c>
      <c r="E224" s="14"/>
      <c r="F224" s="14"/>
    </row>
    <row r="225" spans="1:6" s="3" customFormat="1" ht="15.75">
      <c r="A225" s="38" t="s">
        <v>75</v>
      </c>
      <c r="B225" s="15" t="s">
        <v>166</v>
      </c>
      <c r="C225" s="15" t="s">
        <v>74</v>
      </c>
      <c r="D225" s="14">
        <v>800</v>
      </c>
      <c r="E225" s="14"/>
      <c r="F225" s="14"/>
    </row>
    <row r="226" spans="1:6" s="3" customFormat="1" ht="63">
      <c r="A226" s="39" t="s">
        <v>167</v>
      </c>
      <c r="B226" s="15" t="s">
        <v>168</v>
      </c>
      <c r="C226" s="15"/>
      <c r="D226" s="14">
        <f>D227</f>
        <v>1000</v>
      </c>
      <c r="E226" s="14"/>
      <c r="F226" s="14"/>
    </row>
    <row r="227" spans="1:6" s="3" customFormat="1" ht="15.75">
      <c r="A227" s="38" t="s">
        <v>75</v>
      </c>
      <c r="B227" s="15" t="s">
        <v>168</v>
      </c>
      <c r="C227" s="15" t="s">
        <v>74</v>
      </c>
      <c r="D227" s="14">
        <v>1000</v>
      </c>
      <c r="E227" s="14"/>
      <c r="F227" s="14"/>
    </row>
    <row r="228" spans="1:6" s="3" customFormat="1" ht="63">
      <c r="A228" s="39" t="s">
        <v>169</v>
      </c>
      <c r="B228" s="15" t="s">
        <v>170</v>
      </c>
      <c r="C228" s="15"/>
      <c r="D228" s="14">
        <f>D229</f>
        <v>500</v>
      </c>
      <c r="E228" s="14"/>
      <c r="F228" s="14"/>
    </row>
    <row r="229" spans="1:6" s="3" customFormat="1" ht="15.75">
      <c r="A229" s="38" t="s">
        <v>75</v>
      </c>
      <c r="B229" s="15" t="s">
        <v>170</v>
      </c>
      <c r="C229" s="15" t="s">
        <v>74</v>
      </c>
      <c r="D229" s="14">
        <v>500</v>
      </c>
      <c r="E229" s="14"/>
      <c r="F229" s="14"/>
    </row>
    <row r="230" spans="1:6" s="3" customFormat="1" ht="78.75">
      <c r="A230" s="39" t="s">
        <v>171</v>
      </c>
      <c r="B230" s="15" t="s">
        <v>172</v>
      </c>
      <c r="C230" s="15"/>
      <c r="D230" s="14">
        <f>D231</f>
        <v>18750.52</v>
      </c>
      <c r="E230" s="14"/>
      <c r="F230" s="14"/>
    </row>
    <row r="231" spans="1:6" s="3" customFormat="1" ht="15.75">
      <c r="A231" s="38" t="s">
        <v>75</v>
      </c>
      <c r="B231" s="15" t="s">
        <v>172</v>
      </c>
      <c r="C231" s="15" t="s">
        <v>74</v>
      </c>
      <c r="D231" s="14">
        <v>18750.52</v>
      </c>
      <c r="E231" s="14"/>
      <c r="F231" s="14"/>
    </row>
    <row r="232" spans="1:6" s="3" customFormat="1" ht="126">
      <c r="A232" s="39" t="s">
        <v>173</v>
      </c>
      <c r="B232" s="15" t="s">
        <v>174</v>
      </c>
      <c r="C232" s="15"/>
      <c r="D232" s="14">
        <f>D233</f>
        <v>2000</v>
      </c>
      <c r="E232" s="14"/>
      <c r="F232" s="14"/>
    </row>
    <row r="233" spans="1:6" s="3" customFormat="1" ht="15.75">
      <c r="A233" s="38" t="s">
        <v>75</v>
      </c>
      <c r="B233" s="15" t="s">
        <v>174</v>
      </c>
      <c r="C233" s="15" t="s">
        <v>74</v>
      </c>
      <c r="D233" s="14">
        <v>2000</v>
      </c>
      <c r="E233" s="14"/>
      <c r="F233" s="14"/>
    </row>
    <row r="234" spans="1:6" s="3" customFormat="1" ht="63">
      <c r="A234" s="39" t="s">
        <v>175</v>
      </c>
      <c r="B234" s="15" t="s">
        <v>176</v>
      </c>
      <c r="C234" s="15"/>
      <c r="D234" s="14">
        <f>D235</f>
        <v>2900</v>
      </c>
      <c r="E234" s="14"/>
      <c r="F234" s="14"/>
    </row>
    <row r="235" spans="1:6" s="3" customFormat="1" ht="15.75">
      <c r="A235" s="38" t="s">
        <v>75</v>
      </c>
      <c r="B235" s="15" t="s">
        <v>176</v>
      </c>
      <c r="C235" s="15" t="s">
        <v>74</v>
      </c>
      <c r="D235" s="14">
        <v>2900</v>
      </c>
      <c r="E235" s="14"/>
      <c r="F235" s="14"/>
    </row>
    <row r="236" spans="1:6" s="3" customFormat="1" ht="110.25">
      <c r="A236" s="39" t="s">
        <v>177</v>
      </c>
      <c r="B236" s="15" t="s">
        <v>178</v>
      </c>
      <c r="C236" s="15"/>
      <c r="D236" s="14">
        <f>D237</f>
        <v>25000</v>
      </c>
      <c r="E236" s="14"/>
      <c r="F236" s="14"/>
    </row>
    <row r="237" spans="1:6" s="3" customFormat="1" ht="15.75">
      <c r="A237" s="38" t="s">
        <v>75</v>
      </c>
      <c r="B237" s="15" t="s">
        <v>178</v>
      </c>
      <c r="C237" s="15" t="s">
        <v>74</v>
      </c>
      <c r="D237" s="14">
        <v>25000</v>
      </c>
      <c r="E237" s="14"/>
      <c r="F237" s="14"/>
    </row>
    <row r="238" spans="1:6" s="3" customFormat="1" ht="78.75">
      <c r="A238" s="40" t="s">
        <v>179</v>
      </c>
      <c r="B238" s="36" t="s">
        <v>182</v>
      </c>
      <c r="C238" s="36"/>
      <c r="D238" s="37">
        <f>D239+D244</f>
        <v>4618</v>
      </c>
      <c r="E238" s="14"/>
      <c r="F238" s="14"/>
    </row>
    <row r="239" spans="1:6" s="3" customFormat="1" ht="31.5">
      <c r="A239" s="41" t="s">
        <v>180</v>
      </c>
      <c r="B239" s="42" t="s">
        <v>185</v>
      </c>
      <c r="C239" s="42"/>
      <c r="D239" s="43">
        <f>D240+D242</f>
        <v>2200</v>
      </c>
      <c r="E239" s="14"/>
      <c r="F239" s="14"/>
    </row>
    <row r="240" spans="1:6" s="3" customFormat="1" ht="47.25">
      <c r="A240" s="39" t="s">
        <v>181</v>
      </c>
      <c r="B240" s="15" t="s">
        <v>186</v>
      </c>
      <c r="C240" s="15"/>
      <c r="D240" s="14">
        <f>D241</f>
        <v>1500</v>
      </c>
      <c r="E240" s="14"/>
      <c r="F240" s="14"/>
    </row>
    <row r="241" spans="1:6" s="3" customFormat="1" ht="15.75">
      <c r="A241" s="39" t="s">
        <v>75</v>
      </c>
      <c r="B241" s="15" t="s">
        <v>186</v>
      </c>
      <c r="C241" s="15" t="s">
        <v>74</v>
      </c>
      <c r="D241" s="14">
        <v>1500</v>
      </c>
      <c r="E241" s="14"/>
      <c r="F241" s="14"/>
    </row>
    <row r="242" spans="1:6" s="3" customFormat="1" ht="63">
      <c r="A242" s="39" t="s">
        <v>189</v>
      </c>
      <c r="B242" s="15" t="s">
        <v>190</v>
      </c>
      <c r="C242" s="15"/>
      <c r="D242" s="14">
        <f>D243</f>
        <v>700</v>
      </c>
      <c r="E242" s="14"/>
      <c r="F242" s="14"/>
    </row>
    <row r="243" spans="1:6" s="3" customFormat="1" ht="15.75">
      <c r="A243" s="39" t="s">
        <v>75</v>
      </c>
      <c r="B243" s="15" t="s">
        <v>190</v>
      </c>
      <c r="C243" s="15" t="s">
        <v>74</v>
      </c>
      <c r="D243" s="14">
        <v>700</v>
      </c>
      <c r="E243" s="14"/>
      <c r="F243" s="14"/>
    </row>
    <row r="244" spans="1:6" s="3" customFormat="1" ht="31.5">
      <c r="A244" s="44" t="s">
        <v>183</v>
      </c>
      <c r="B244" s="42" t="s">
        <v>187</v>
      </c>
      <c r="C244" s="42"/>
      <c r="D244" s="43">
        <f>D245+D247</f>
        <v>2418</v>
      </c>
      <c r="E244" s="14"/>
      <c r="F244" s="14"/>
    </row>
    <row r="245" spans="1:6" s="3" customFormat="1" ht="63">
      <c r="A245" s="39" t="s">
        <v>195</v>
      </c>
      <c r="B245" s="15" t="s">
        <v>188</v>
      </c>
      <c r="C245" s="15"/>
      <c r="D245" s="14">
        <f>D246</f>
        <v>2200</v>
      </c>
      <c r="E245" s="14"/>
      <c r="F245" s="14"/>
    </row>
    <row r="246" spans="1:6" s="3" customFormat="1" ht="15.75">
      <c r="A246" s="39" t="s">
        <v>75</v>
      </c>
      <c r="B246" s="15" t="s">
        <v>188</v>
      </c>
      <c r="C246" s="15" t="s">
        <v>74</v>
      </c>
      <c r="D246" s="14">
        <v>2200</v>
      </c>
      <c r="E246" s="14"/>
      <c r="F246" s="14"/>
    </row>
    <row r="247" spans="1:6" s="3" customFormat="1" ht="63">
      <c r="A247" s="39" t="s">
        <v>184</v>
      </c>
      <c r="B247" s="15" t="s">
        <v>196</v>
      </c>
      <c r="C247" s="15"/>
      <c r="D247" s="14">
        <f>D248</f>
        <v>218</v>
      </c>
      <c r="E247" s="14"/>
      <c r="F247" s="14"/>
    </row>
    <row r="248" spans="1:6" s="3" customFormat="1" ht="15.75">
      <c r="A248" s="39" t="s">
        <v>75</v>
      </c>
      <c r="B248" s="15" t="s">
        <v>196</v>
      </c>
      <c r="C248" s="15" t="s">
        <v>74</v>
      </c>
      <c r="D248" s="14">
        <v>218</v>
      </c>
      <c r="E248" s="14"/>
      <c r="F248" s="14"/>
    </row>
    <row r="249" spans="1:6" ht="31.5">
      <c r="A249" s="45" t="s">
        <v>197</v>
      </c>
      <c r="B249" s="36" t="s">
        <v>200</v>
      </c>
      <c r="C249" s="36"/>
      <c r="D249" s="37">
        <f>D250</f>
        <v>3370.44</v>
      </c>
      <c r="E249" s="19" t="e">
        <f>E256+#REF!+E250+E255+#REF!</f>
        <v>#REF!</v>
      </c>
      <c r="F249" s="19" t="e">
        <f>F256+#REF!+F250+F255+#REF!</f>
        <v>#REF!</v>
      </c>
    </row>
    <row r="250" spans="1:6" ht="31.5">
      <c r="A250" s="28" t="s">
        <v>198</v>
      </c>
      <c r="B250" s="42" t="s">
        <v>200</v>
      </c>
      <c r="C250" s="42"/>
      <c r="D250" s="43">
        <f>D255+D251+D253</f>
        <v>3370.44</v>
      </c>
      <c r="E250" s="14">
        <v>3092.46</v>
      </c>
      <c r="F250" s="14">
        <v>3061.54</v>
      </c>
    </row>
    <row r="251" spans="1:6" ht="31.5">
      <c r="A251" s="59" t="s">
        <v>331</v>
      </c>
      <c r="B251" s="63" t="s">
        <v>332</v>
      </c>
      <c r="C251" s="63"/>
      <c r="D251" s="64">
        <f>D252</f>
        <v>1492.22</v>
      </c>
      <c r="E251" s="14"/>
      <c r="F251" s="14"/>
    </row>
    <row r="252" spans="1:6" ht="31.5">
      <c r="A252" s="13" t="s">
        <v>53</v>
      </c>
      <c r="B252" s="15" t="s">
        <v>332</v>
      </c>
      <c r="C252" s="15" t="s">
        <v>54</v>
      </c>
      <c r="D252" s="14">
        <v>1492.22</v>
      </c>
      <c r="E252" s="14"/>
      <c r="F252" s="14"/>
    </row>
    <row r="253" spans="1:6" ht="78.75">
      <c r="A253" s="59" t="s">
        <v>333</v>
      </c>
      <c r="B253" s="63" t="s">
        <v>334</v>
      </c>
      <c r="C253" s="63"/>
      <c r="D253" s="64">
        <f>D254</f>
        <v>1492.22</v>
      </c>
      <c r="E253" s="14"/>
      <c r="F253" s="14"/>
    </row>
    <row r="254" spans="1:6" ht="15.75">
      <c r="A254" s="13" t="s">
        <v>75</v>
      </c>
      <c r="B254" s="15" t="s">
        <v>334</v>
      </c>
      <c r="C254" s="15" t="s">
        <v>74</v>
      </c>
      <c r="D254" s="14">
        <v>1492.22</v>
      </c>
      <c r="E254" s="14"/>
      <c r="F254" s="14"/>
    </row>
    <row r="255" spans="1:6" ht="28.5" customHeight="1">
      <c r="A255" s="57" t="s">
        <v>199</v>
      </c>
      <c r="B255" s="63" t="s">
        <v>200</v>
      </c>
      <c r="C255" s="63"/>
      <c r="D255" s="64">
        <f>D256</f>
        <v>386</v>
      </c>
      <c r="E255" s="14">
        <v>805</v>
      </c>
      <c r="F255" s="14">
        <v>823</v>
      </c>
    </row>
    <row r="256" spans="1:6" s="3" customFormat="1" ht="15.75">
      <c r="A256" s="13" t="s">
        <v>75</v>
      </c>
      <c r="B256" s="15" t="s">
        <v>200</v>
      </c>
      <c r="C256" s="15" t="s">
        <v>74</v>
      </c>
      <c r="D256" s="14">
        <v>386</v>
      </c>
      <c r="E256" s="14">
        <v>2000</v>
      </c>
      <c r="F256" s="14">
        <v>2157</v>
      </c>
    </row>
    <row r="257" spans="1:6" ht="31.5">
      <c r="A257" s="5" t="s">
        <v>29</v>
      </c>
      <c r="B257" s="7" t="s">
        <v>117</v>
      </c>
      <c r="C257" s="7"/>
      <c r="D257" s="6">
        <f>D258+D264+D269+D273</f>
        <v>8800.8</v>
      </c>
      <c r="E257" s="16">
        <f>E258+E269</f>
        <v>7140.700000000001</v>
      </c>
      <c r="F257" s="6">
        <f>F258+F269</f>
        <v>7189.700000000001</v>
      </c>
    </row>
    <row r="258" spans="1:6" ht="31.5">
      <c r="A258" s="8" t="s">
        <v>116</v>
      </c>
      <c r="B258" s="20" t="s">
        <v>118</v>
      </c>
      <c r="C258" s="20"/>
      <c r="D258" s="19">
        <f>D259+D261</f>
        <v>908.5</v>
      </c>
      <c r="E258" s="25">
        <f>SUM(E259:E268)</f>
        <v>2357.9</v>
      </c>
      <c r="F258" s="19">
        <f>SUM(F259:F268)</f>
        <v>2406.9</v>
      </c>
    </row>
    <row r="259" spans="1:6" ht="64.5" customHeight="1">
      <c r="A259" s="57" t="s">
        <v>14</v>
      </c>
      <c r="B259" s="50" t="s">
        <v>118</v>
      </c>
      <c r="C259" s="50"/>
      <c r="D259" s="49">
        <f>D260</f>
        <v>4.3</v>
      </c>
      <c r="E259" s="4">
        <v>3.8</v>
      </c>
      <c r="F259" s="4">
        <v>0</v>
      </c>
    </row>
    <row r="260" spans="1:6" ht="33.75" customHeight="1">
      <c r="A260" s="10" t="s">
        <v>53</v>
      </c>
      <c r="B260" s="11" t="s">
        <v>118</v>
      </c>
      <c r="C260" s="11" t="s">
        <v>54</v>
      </c>
      <c r="D260" s="4">
        <v>4.3</v>
      </c>
      <c r="E260" s="4"/>
      <c r="F260" s="4"/>
    </row>
    <row r="261" spans="1:6" ht="49.5" customHeight="1">
      <c r="A261" s="57" t="s">
        <v>34</v>
      </c>
      <c r="B261" s="50" t="s">
        <v>119</v>
      </c>
      <c r="C261" s="50"/>
      <c r="D261" s="49">
        <f>D262+D263</f>
        <v>904.2</v>
      </c>
      <c r="E261" s="4">
        <v>954.1</v>
      </c>
      <c r="F261" s="4">
        <v>1006.9</v>
      </c>
    </row>
    <row r="262" spans="1:6" ht="98.25" customHeight="1">
      <c r="A262" s="10" t="s">
        <v>51</v>
      </c>
      <c r="B262" s="11" t="s">
        <v>119</v>
      </c>
      <c r="C262" s="11" t="s">
        <v>52</v>
      </c>
      <c r="D262" s="4">
        <v>830</v>
      </c>
      <c r="E262" s="4"/>
      <c r="F262" s="4"/>
    </row>
    <row r="263" spans="1:6" ht="39" customHeight="1">
      <c r="A263" s="10" t="s">
        <v>53</v>
      </c>
      <c r="B263" s="11" t="s">
        <v>119</v>
      </c>
      <c r="C263" s="11" t="s">
        <v>54</v>
      </c>
      <c r="D263" s="4">
        <v>74.2</v>
      </c>
      <c r="E263" s="4"/>
      <c r="F263" s="4"/>
    </row>
    <row r="264" spans="1:6" ht="49.5" customHeight="1">
      <c r="A264" s="28" t="s">
        <v>215</v>
      </c>
      <c r="B264" s="29" t="s">
        <v>219</v>
      </c>
      <c r="C264" s="29"/>
      <c r="D264" s="30">
        <f>D265</f>
        <v>4631.78</v>
      </c>
      <c r="E264" s="4"/>
      <c r="F264" s="4"/>
    </row>
    <row r="265" spans="1:6" ht="36" customHeight="1">
      <c r="A265" s="57" t="s">
        <v>5</v>
      </c>
      <c r="B265" s="50" t="s">
        <v>219</v>
      </c>
      <c r="C265" s="50"/>
      <c r="D265" s="49">
        <f>D266+D267+D268</f>
        <v>4631.78</v>
      </c>
      <c r="E265" s="4"/>
      <c r="F265" s="4"/>
    </row>
    <row r="266" spans="1:6" ht="98.25" customHeight="1">
      <c r="A266" s="10" t="s">
        <v>51</v>
      </c>
      <c r="B266" s="11" t="s">
        <v>219</v>
      </c>
      <c r="C266" s="11" t="s">
        <v>52</v>
      </c>
      <c r="D266" s="4">
        <v>3722.12</v>
      </c>
      <c r="E266" s="4"/>
      <c r="F266" s="4"/>
    </row>
    <row r="267" spans="1:6" ht="33.75" customHeight="1">
      <c r="A267" s="10" t="s">
        <v>53</v>
      </c>
      <c r="B267" s="11" t="s">
        <v>219</v>
      </c>
      <c r="C267" s="11" t="s">
        <v>54</v>
      </c>
      <c r="D267" s="4">
        <v>904.66</v>
      </c>
      <c r="E267" s="4"/>
      <c r="F267" s="4"/>
    </row>
    <row r="268" spans="1:6" ht="23.25" customHeight="1">
      <c r="A268" s="10" t="s">
        <v>75</v>
      </c>
      <c r="B268" s="11" t="s">
        <v>219</v>
      </c>
      <c r="C268" s="11" t="s">
        <v>74</v>
      </c>
      <c r="D268" s="4">
        <v>5</v>
      </c>
      <c r="E268" s="4">
        <v>1400</v>
      </c>
      <c r="F268" s="4">
        <v>1400</v>
      </c>
    </row>
    <row r="269" spans="1:6" ht="31.5">
      <c r="A269" s="28" t="s">
        <v>220</v>
      </c>
      <c r="B269" s="29" t="s">
        <v>221</v>
      </c>
      <c r="C269" s="29"/>
      <c r="D269" s="30">
        <f>D270</f>
        <v>1415.52</v>
      </c>
      <c r="E269" s="17">
        <f>SUM(E270:E271)</f>
        <v>4782.8</v>
      </c>
      <c r="F269" s="9">
        <f>SUM(F270:F271)</f>
        <v>4782.8</v>
      </c>
    </row>
    <row r="270" spans="1:6" ht="15.75">
      <c r="A270" s="57" t="s">
        <v>38</v>
      </c>
      <c r="B270" s="50" t="s">
        <v>221</v>
      </c>
      <c r="C270" s="50"/>
      <c r="D270" s="49">
        <f>D271+D272</f>
        <v>1415.52</v>
      </c>
      <c r="E270" s="4">
        <v>1082.4</v>
      </c>
      <c r="F270" s="4">
        <v>1082.4</v>
      </c>
    </row>
    <row r="271" spans="1:6" ht="94.5">
      <c r="A271" s="10" t="s">
        <v>51</v>
      </c>
      <c r="B271" s="11" t="s">
        <v>221</v>
      </c>
      <c r="C271" s="11" t="s">
        <v>52</v>
      </c>
      <c r="D271" s="4">
        <v>1176</v>
      </c>
      <c r="E271" s="4">
        <v>3700.4</v>
      </c>
      <c r="F271" s="18">
        <v>3700.4</v>
      </c>
    </row>
    <row r="272" spans="1:6" ht="31.5">
      <c r="A272" s="10" t="s">
        <v>53</v>
      </c>
      <c r="B272" s="11" t="s">
        <v>221</v>
      </c>
      <c r="C272" s="11" t="s">
        <v>54</v>
      </c>
      <c r="D272" s="4">
        <v>239.52</v>
      </c>
      <c r="E272" s="4"/>
      <c r="F272" s="18"/>
    </row>
    <row r="273" spans="1:6" ht="47.25">
      <c r="A273" s="28" t="s">
        <v>302</v>
      </c>
      <c r="B273" s="29" t="s">
        <v>304</v>
      </c>
      <c r="C273" s="29"/>
      <c r="D273" s="30">
        <f>D274+D276</f>
        <v>1845</v>
      </c>
      <c r="E273" s="4"/>
      <c r="F273" s="18"/>
    </row>
    <row r="274" spans="1:6" ht="31.5">
      <c r="A274" s="57" t="s">
        <v>337</v>
      </c>
      <c r="B274" s="50" t="s">
        <v>338</v>
      </c>
      <c r="C274" s="50"/>
      <c r="D274" s="49">
        <f>D275</f>
        <v>245</v>
      </c>
      <c r="E274" s="4"/>
      <c r="F274" s="18"/>
    </row>
    <row r="275" spans="1:6" ht="47.25">
      <c r="A275" s="10" t="s">
        <v>46</v>
      </c>
      <c r="B275" s="11" t="s">
        <v>338</v>
      </c>
      <c r="C275" s="11" t="s">
        <v>45</v>
      </c>
      <c r="D275" s="4">
        <v>245</v>
      </c>
      <c r="E275" s="4"/>
      <c r="F275" s="18"/>
    </row>
    <row r="276" spans="1:6" ht="78.75">
      <c r="A276" s="57" t="s">
        <v>303</v>
      </c>
      <c r="B276" s="50" t="s">
        <v>304</v>
      </c>
      <c r="C276" s="50"/>
      <c r="D276" s="49">
        <f>D277</f>
        <v>1600</v>
      </c>
      <c r="E276" s="4"/>
      <c r="F276" s="18"/>
    </row>
    <row r="277" spans="1:6" ht="47.25">
      <c r="A277" s="10" t="s">
        <v>46</v>
      </c>
      <c r="B277" s="11" t="s">
        <v>304</v>
      </c>
      <c r="C277" s="11" t="s">
        <v>45</v>
      </c>
      <c r="D277" s="4">
        <v>1600</v>
      </c>
      <c r="E277" s="4"/>
      <c r="F277" s="18"/>
    </row>
    <row r="278" spans="1:6" ht="31.5">
      <c r="A278" s="5" t="s">
        <v>30</v>
      </c>
      <c r="B278" s="7" t="s">
        <v>214</v>
      </c>
      <c r="C278" s="7"/>
      <c r="D278" s="6">
        <f>D279+D284</f>
        <v>11262.199999999999</v>
      </c>
      <c r="E278" s="16" t="e">
        <f>E279</f>
        <v>#REF!</v>
      </c>
      <c r="F278" s="6" t="e">
        <f>F279</f>
        <v>#REF!</v>
      </c>
    </row>
    <row r="279" spans="1:6" ht="47.25">
      <c r="A279" s="28" t="s">
        <v>215</v>
      </c>
      <c r="B279" s="29" t="s">
        <v>217</v>
      </c>
      <c r="C279" s="29"/>
      <c r="D279" s="30">
        <f>D280</f>
        <v>9462.199999999999</v>
      </c>
      <c r="E279" s="17" t="e">
        <f>E280+E285+#REF!+#REF!</f>
        <v>#REF!</v>
      </c>
      <c r="F279" s="9" t="e">
        <f>F280+F285+#REF!+#REF!</f>
        <v>#REF!</v>
      </c>
    </row>
    <row r="280" spans="1:6" ht="31.5">
      <c r="A280" s="10" t="s">
        <v>5</v>
      </c>
      <c r="B280" s="11" t="s">
        <v>217</v>
      </c>
      <c r="C280" s="11"/>
      <c r="D280" s="4">
        <f>D281+D282+D283</f>
        <v>9462.199999999999</v>
      </c>
      <c r="E280" s="4">
        <v>8230.1</v>
      </c>
      <c r="F280" s="4">
        <v>8147.8</v>
      </c>
    </row>
    <row r="281" spans="1:6" ht="94.5">
      <c r="A281" s="10" t="s">
        <v>51</v>
      </c>
      <c r="B281" s="11" t="s">
        <v>217</v>
      </c>
      <c r="C281" s="11" t="s">
        <v>52</v>
      </c>
      <c r="D281" s="4">
        <v>7718.4</v>
      </c>
      <c r="E281" s="4"/>
      <c r="F281" s="4"/>
    </row>
    <row r="282" spans="1:6" ht="31.5">
      <c r="A282" s="10" t="s">
        <v>53</v>
      </c>
      <c r="B282" s="11" t="s">
        <v>217</v>
      </c>
      <c r="C282" s="11" t="s">
        <v>54</v>
      </c>
      <c r="D282" s="4">
        <v>1738.8</v>
      </c>
      <c r="E282" s="4"/>
      <c r="F282" s="4"/>
    </row>
    <row r="283" spans="1:6" ht="15.75">
      <c r="A283" s="10" t="s">
        <v>75</v>
      </c>
      <c r="B283" s="11" t="s">
        <v>217</v>
      </c>
      <c r="C283" s="11" t="s">
        <v>74</v>
      </c>
      <c r="D283" s="4">
        <v>5</v>
      </c>
      <c r="E283" s="4"/>
      <c r="F283" s="4"/>
    </row>
    <row r="284" spans="1:6" ht="31.5">
      <c r="A284" s="28" t="s">
        <v>216</v>
      </c>
      <c r="B284" s="29" t="s">
        <v>218</v>
      </c>
      <c r="C284" s="29"/>
      <c r="D284" s="30">
        <f>D285</f>
        <v>1800</v>
      </c>
      <c r="E284" s="4"/>
      <c r="F284" s="4"/>
    </row>
    <row r="285" spans="1:6" ht="47.25">
      <c r="A285" s="10" t="s">
        <v>31</v>
      </c>
      <c r="B285" s="11" t="s">
        <v>218</v>
      </c>
      <c r="C285" s="11"/>
      <c r="D285" s="4">
        <f>D286</f>
        <v>1800</v>
      </c>
      <c r="E285" s="4">
        <v>500</v>
      </c>
      <c r="F285" s="4">
        <v>400</v>
      </c>
    </row>
    <row r="286" spans="1:6" ht="31.5">
      <c r="A286" s="10" t="s">
        <v>53</v>
      </c>
      <c r="B286" s="11" t="s">
        <v>218</v>
      </c>
      <c r="C286" s="11" t="s">
        <v>54</v>
      </c>
      <c r="D286" s="4">
        <v>1800</v>
      </c>
      <c r="E286" s="4"/>
      <c r="F286" s="4"/>
    </row>
    <row r="287" spans="1:9" ht="31.5">
      <c r="A287" s="5" t="s">
        <v>222</v>
      </c>
      <c r="B287" s="7" t="s">
        <v>225</v>
      </c>
      <c r="C287" s="7"/>
      <c r="D287" s="6">
        <f>D288+D292</f>
        <v>5164.7</v>
      </c>
      <c r="E287" s="4"/>
      <c r="F287" s="4"/>
      <c r="I287" t="s">
        <v>341</v>
      </c>
    </row>
    <row r="288" spans="1:6" ht="63">
      <c r="A288" s="28" t="s">
        <v>223</v>
      </c>
      <c r="B288" s="29" t="s">
        <v>226</v>
      </c>
      <c r="C288" s="29"/>
      <c r="D288" s="30">
        <f>D289</f>
        <v>3205.7</v>
      </c>
      <c r="E288" s="4"/>
      <c r="F288" s="4"/>
    </row>
    <row r="289" spans="1:6" ht="47.25">
      <c r="A289" s="10" t="s">
        <v>224</v>
      </c>
      <c r="B289" s="11" t="s">
        <v>226</v>
      </c>
      <c r="C289" s="11"/>
      <c r="D289" s="4">
        <f>D290+D291</f>
        <v>3205.7</v>
      </c>
      <c r="E289" s="4"/>
      <c r="F289" s="4"/>
    </row>
    <row r="290" spans="1:6" ht="94.5">
      <c r="A290" s="10" t="s">
        <v>51</v>
      </c>
      <c r="B290" s="11" t="s">
        <v>226</v>
      </c>
      <c r="C290" s="11" t="s">
        <v>52</v>
      </c>
      <c r="D290" s="4">
        <v>2915.7</v>
      </c>
      <c r="E290" s="4"/>
      <c r="F290" s="4"/>
    </row>
    <row r="291" spans="1:6" ht="31.5">
      <c r="A291" s="10" t="s">
        <v>53</v>
      </c>
      <c r="B291" s="11" t="s">
        <v>226</v>
      </c>
      <c r="C291" s="11" t="s">
        <v>54</v>
      </c>
      <c r="D291" s="4">
        <v>290</v>
      </c>
      <c r="E291" s="4"/>
      <c r="F291" s="4"/>
    </row>
    <row r="292" spans="1:6" ht="47.25">
      <c r="A292" s="28" t="s">
        <v>227</v>
      </c>
      <c r="B292" s="29" t="s">
        <v>229</v>
      </c>
      <c r="C292" s="29"/>
      <c r="D292" s="30">
        <f>D293</f>
        <v>1959</v>
      </c>
      <c r="E292" s="4"/>
      <c r="F292" s="4"/>
    </row>
    <row r="293" spans="1:6" ht="78.75">
      <c r="A293" s="10" t="s">
        <v>228</v>
      </c>
      <c r="B293" s="11" t="s">
        <v>229</v>
      </c>
      <c r="C293" s="11"/>
      <c r="D293" s="4">
        <f>D294</f>
        <v>1959</v>
      </c>
      <c r="E293" s="4"/>
      <c r="F293" s="4"/>
    </row>
    <row r="294" spans="1:6" ht="31.5">
      <c r="A294" s="10" t="s">
        <v>53</v>
      </c>
      <c r="B294" s="11" t="s">
        <v>229</v>
      </c>
      <c r="C294" s="11" t="s">
        <v>54</v>
      </c>
      <c r="D294" s="4">
        <v>1959</v>
      </c>
      <c r="E294" s="4"/>
      <c r="F294" s="4"/>
    </row>
    <row r="295" spans="1:6" ht="31.5">
      <c r="A295" s="5" t="s">
        <v>288</v>
      </c>
      <c r="B295" s="7" t="s">
        <v>291</v>
      </c>
      <c r="C295" s="7"/>
      <c r="D295" s="6">
        <f>D296+D299+D302+D305+D308</f>
        <v>12800</v>
      </c>
      <c r="E295" s="4"/>
      <c r="F295" s="4"/>
    </row>
    <row r="296" spans="1:6" ht="47.25">
      <c r="A296" s="28" t="s">
        <v>289</v>
      </c>
      <c r="B296" s="29" t="s">
        <v>292</v>
      </c>
      <c r="C296" s="29"/>
      <c r="D296" s="30">
        <f>D297</f>
        <v>2100</v>
      </c>
      <c r="E296" s="4"/>
      <c r="F296" s="4"/>
    </row>
    <row r="297" spans="1:6" ht="31.5">
      <c r="A297" s="57" t="s">
        <v>290</v>
      </c>
      <c r="B297" s="50" t="s">
        <v>292</v>
      </c>
      <c r="C297" s="50"/>
      <c r="D297" s="49">
        <f>D298</f>
        <v>2100</v>
      </c>
      <c r="E297" s="4"/>
      <c r="F297" s="4"/>
    </row>
    <row r="298" spans="1:6" ht="31.5">
      <c r="A298" s="10" t="s">
        <v>53</v>
      </c>
      <c r="B298" s="11" t="s">
        <v>292</v>
      </c>
      <c r="C298" s="11" t="s">
        <v>54</v>
      </c>
      <c r="D298" s="4">
        <f>600+1500</f>
        <v>2100</v>
      </c>
      <c r="E298" s="4"/>
      <c r="F298" s="4"/>
    </row>
    <row r="299" spans="1:6" ht="63">
      <c r="A299" s="28" t="s">
        <v>295</v>
      </c>
      <c r="B299" s="29" t="s">
        <v>297</v>
      </c>
      <c r="C299" s="29"/>
      <c r="D299" s="30">
        <f>D300</f>
        <v>7000</v>
      </c>
      <c r="E299" s="4"/>
      <c r="F299" s="4"/>
    </row>
    <row r="300" spans="1:6" ht="47.25">
      <c r="A300" s="57" t="s">
        <v>296</v>
      </c>
      <c r="B300" s="50" t="s">
        <v>297</v>
      </c>
      <c r="C300" s="50"/>
      <c r="D300" s="49">
        <f>D301</f>
        <v>7000</v>
      </c>
      <c r="E300" s="4"/>
      <c r="F300" s="4"/>
    </row>
    <row r="301" spans="1:6" ht="31.5">
      <c r="A301" s="10" t="s">
        <v>53</v>
      </c>
      <c r="B301" s="11" t="s">
        <v>297</v>
      </c>
      <c r="C301" s="11" t="s">
        <v>54</v>
      </c>
      <c r="D301" s="4">
        <v>7000</v>
      </c>
      <c r="E301" s="4"/>
      <c r="F301" s="4"/>
    </row>
    <row r="302" spans="1:6" ht="47.25">
      <c r="A302" s="28" t="s">
        <v>298</v>
      </c>
      <c r="B302" s="29" t="s">
        <v>300</v>
      </c>
      <c r="C302" s="29"/>
      <c r="D302" s="30">
        <f>D303</f>
        <v>2100</v>
      </c>
      <c r="E302" s="4"/>
      <c r="F302" s="4"/>
    </row>
    <row r="303" spans="1:6" ht="31.5">
      <c r="A303" s="57" t="s">
        <v>299</v>
      </c>
      <c r="B303" s="50" t="s">
        <v>300</v>
      </c>
      <c r="C303" s="50"/>
      <c r="D303" s="49">
        <f>D304</f>
        <v>2100</v>
      </c>
      <c r="E303" s="4"/>
      <c r="F303" s="4"/>
    </row>
    <row r="304" spans="1:6" ht="31.5">
      <c r="A304" s="10" t="s">
        <v>53</v>
      </c>
      <c r="B304" s="11" t="s">
        <v>300</v>
      </c>
      <c r="C304" s="11" t="s">
        <v>54</v>
      </c>
      <c r="D304" s="4">
        <f>1200+900</f>
        <v>2100</v>
      </c>
      <c r="E304" s="4"/>
      <c r="F304" s="4"/>
    </row>
    <row r="305" spans="1:6" ht="31.5">
      <c r="A305" s="28" t="s">
        <v>311</v>
      </c>
      <c r="B305" s="29" t="s">
        <v>310</v>
      </c>
      <c r="C305" s="29"/>
      <c r="D305" s="30">
        <f>D306</f>
        <v>900</v>
      </c>
      <c r="E305" s="4"/>
      <c r="F305" s="4"/>
    </row>
    <row r="306" spans="1:6" ht="15.75">
      <c r="A306" s="57" t="s">
        <v>309</v>
      </c>
      <c r="B306" s="50" t="s">
        <v>310</v>
      </c>
      <c r="C306" s="50"/>
      <c r="D306" s="49">
        <f>D307</f>
        <v>900</v>
      </c>
      <c r="E306" s="4"/>
      <c r="F306" s="4"/>
    </row>
    <row r="307" spans="1:6" ht="31.5">
      <c r="A307" s="10" t="s">
        <v>53</v>
      </c>
      <c r="B307" s="11" t="s">
        <v>310</v>
      </c>
      <c r="C307" s="11" t="s">
        <v>54</v>
      </c>
      <c r="D307" s="4">
        <v>900</v>
      </c>
      <c r="E307" s="4"/>
      <c r="F307" s="4"/>
    </row>
    <row r="308" spans="1:6" ht="63">
      <c r="A308" s="28" t="s">
        <v>312</v>
      </c>
      <c r="B308" s="29" t="s">
        <v>314</v>
      </c>
      <c r="C308" s="29"/>
      <c r="D308" s="30">
        <f>D309</f>
        <v>700</v>
      </c>
      <c r="E308" s="4"/>
      <c r="F308" s="4"/>
    </row>
    <row r="309" spans="1:6" ht="31.5">
      <c r="A309" s="57" t="s">
        <v>313</v>
      </c>
      <c r="B309" s="50" t="s">
        <v>314</v>
      </c>
      <c r="C309" s="50"/>
      <c r="D309" s="49">
        <f>D310</f>
        <v>700</v>
      </c>
      <c r="E309" s="4"/>
      <c r="F309" s="4"/>
    </row>
    <row r="310" spans="1:6" ht="15.75">
      <c r="A310" s="10" t="s">
        <v>75</v>
      </c>
      <c r="B310" s="11" t="s">
        <v>314</v>
      </c>
      <c r="C310" s="11" t="s">
        <v>74</v>
      </c>
      <c r="D310" s="4">
        <v>700</v>
      </c>
      <c r="E310" s="4"/>
      <c r="F310" s="4"/>
    </row>
    <row r="311" spans="1:6" ht="15.75">
      <c r="A311" s="6" t="s">
        <v>39</v>
      </c>
      <c r="B311" s="7" t="s">
        <v>301</v>
      </c>
      <c r="C311" s="7"/>
      <c r="D311" s="6">
        <f>D312+D314+D319+D321</f>
        <v>74528.54000000001</v>
      </c>
      <c r="E311" s="6" t="e">
        <f>#REF!+E319</f>
        <v>#REF!</v>
      </c>
      <c r="F311" s="6" t="e">
        <f>#REF!+F319</f>
        <v>#REF!</v>
      </c>
    </row>
    <row r="312" spans="1:6" ht="55.5" customHeight="1">
      <c r="A312" s="57" t="s">
        <v>40</v>
      </c>
      <c r="B312" s="50" t="s">
        <v>301</v>
      </c>
      <c r="C312" s="50"/>
      <c r="D312" s="49">
        <f>D313</f>
        <v>1500</v>
      </c>
      <c r="E312" s="4">
        <v>500</v>
      </c>
      <c r="F312" s="4">
        <v>500</v>
      </c>
    </row>
    <row r="313" spans="1:6" ht="15.75">
      <c r="A313" s="10" t="s">
        <v>75</v>
      </c>
      <c r="B313" s="11" t="s">
        <v>301</v>
      </c>
      <c r="C313" s="11" t="s">
        <v>74</v>
      </c>
      <c r="D313" s="4">
        <v>1500</v>
      </c>
      <c r="E313" s="4"/>
      <c r="F313" s="4"/>
    </row>
    <row r="314" spans="1:6" ht="15.75">
      <c r="A314" s="59" t="s">
        <v>306</v>
      </c>
      <c r="B314" s="50" t="s">
        <v>305</v>
      </c>
      <c r="C314" s="50"/>
      <c r="D314" s="49">
        <f>D315+D317</f>
        <v>6000</v>
      </c>
      <c r="E314" s="4">
        <v>3000</v>
      </c>
      <c r="F314" s="4">
        <v>3000</v>
      </c>
    </row>
    <row r="315" spans="1:6" ht="31.5">
      <c r="A315" s="59" t="s">
        <v>32</v>
      </c>
      <c r="B315" s="50" t="s">
        <v>307</v>
      </c>
      <c r="C315" s="50"/>
      <c r="D315" s="49">
        <f>D316</f>
        <v>5000</v>
      </c>
      <c r="E315" s="4"/>
      <c r="F315" s="4"/>
    </row>
    <row r="316" spans="1:6" ht="15.75">
      <c r="A316" s="13" t="s">
        <v>75</v>
      </c>
      <c r="B316" s="11" t="s">
        <v>307</v>
      </c>
      <c r="C316" s="11" t="s">
        <v>74</v>
      </c>
      <c r="D316" s="4">
        <v>5000</v>
      </c>
      <c r="E316" s="4"/>
      <c r="F316" s="4"/>
    </row>
    <row r="317" spans="1:6" ht="78.75">
      <c r="A317" s="57" t="s">
        <v>33</v>
      </c>
      <c r="B317" s="50" t="s">
        <v>308</v>
      </c>
      <c r="C317" s="50"/>
      <c r="D317" s="49">
        <f>D318</f>
        <v>1000</v>
      </c>
      <c r="E317" s="4">
        <v>500</v>
      </c>
      <c r="F317" s="4">
        <v>500</v>
      </c>
    </row>
    <row r="318" spans="1:6" ht="15.75">
      <c r="A318" s="10" t="s">
        <v>75</v>
      </c>
      <c r="B318" s="11" t="s">
        <v>308</v>
      </c>
      <c r="C318" s="11" t="s">
        <v>74</v>
      </c>
      <c r="D318" s="4">
        <v>1000</v>
      </c>
      <c r="E318" s="4"/>
      <c r="F318" s="4"/>
    </row>
    <row r="319" spans="1:6" ht="47.25">
      <c r="A319" s="57" t="s">
        <v>340</v>
      </c>
      <c r="B319" s="50" t="s">
        <v>316</v>
      </c>
      <c r="C319" s="50"/>
      <c r="D319" s="49">
        <f>D320</f>
        <v>64382.54</v>
      </c>
      <c r="E319" s="9">
        <f>E320</f>
        <v>11338.54</v>
      </c>
      <c r="F319" s="9">
        <f>F320</f>
        <v>10709.16</v>
      </c>
    </row>
    <row r="320" spans="1:6" ht="31.5">
      <c r="A320" s="10" t="s">
        <v>315</v>
      </c>
      <c r="B320" s="11" t="s">
        <v>316</v>
      </c>
      <c r="C320" s="11" t="s">
        <v>317</v>
      </c>
      <c r="D320" s="4">
        <f>5900+10000+3800+1000+37640-3957.46+10000</f>
        <v>64382.54</v>
      </c>
      <c r="E320" s="4">
        <v>11338.54</v>
      </c>
      <c r="F320" s="4">
        <f>16802.98-6093.82</f>
        <v>10709.16</v>
      </c>
    </row>
    <row r="321" spans="1:6" ht="63">
      <c r="A321" s="57" t="s">
        <v>318</v>
      </c>
      <c r="B321" s="50" t="s">
        <v>319</v>
      </c>
      <c r="C321" s="50"/>
      <c r="D321" s="49">
        <f>D322</f>
        <v>2646</v>
      </c>
      <c r="E321" s="4"/>
      <c r="F321" s="4"/>
    </row>
    <row r="322" spans="1:6" ht="94.5">
      <c r="A322" s="10" t="s">
        <v>51</v>
      </c>
      <c r="B322" s="11" t="s">
        <v>319</v>
      </c>
      <c r="C322" s="11" t="s">
        <v>52</v>
      </c>
      <c r="D322" s="4">
        <v>2646</v>
      </c>
      <c r="E322" s="4"/>
      <c r="F322" s="4"/>
    </row>
    <row r="323" spans="1:6" ht="15.75">
      <c r="A323" s="21" t="s">
        <v>12</v>
      </c>
      <c r="B323" s="22"/>
      <c r="C323" s="22"/>
      <c r="D323" s="23">
        <f>D311+D166+D140+D124+D63+D38+D13+D257+D278+D287+D295</f>
        <v>840743.1699999999</v>
      </c>
      <c r="E323" s="23" t="e">
        <f>E311+E166+E140+E124+E63+E38+E13+E257+E278</f>
        <v>#REF!</v>
      </c>
      <c r="F323" s="23" t="e">
        <f>F311+F166+F140+F124+F63+F38+F13+F257+F278</f>
        <v>#REF!</v>
      </c>
    </row>
    <row r="325" ht="12.75">
      <c r="E325" s="24" t="e">
        <f>E311+E278+E257+E166+E140+E124+E63+E38+E13</f>
        <v>#REF!</v>
      </c>
    </row>
  </sheetData>
  <sheetProtection/>
  <autoFilter ref="A13:F13"/>
  <mergeCells count="12">
    <mergeCell ref="D11:F11"/>
    <mergeCell ref="A11:A12"/>
    <mergeCell ref="B11:B12"/>
    <mergeCell ref="C11:C12"/>
    <mergeCell ref="B7:F7"/>
    <mergeCell ref="A9:F9"/>
    <mergeCell ref="E2:F2"/>
    <mergeCell ref="A5:F5"/>
    <mergeCell ref="A6:F6"/>
    <mergeCell ref="A4:F4"/>
    <mergeCell ref="A3:D3"/>
    <mergeCell ref="C10:D10"/>
  </mergeCells>
  <printOptions/>
  <pageMargins left="0.59" right="0.75" top="0.42" bottom="0.25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2015-12-16T14:31:01Z</cp:lastPrinted>
  <dcterms:created xsi:type="dcterms:W3CDTF">1996-10-08T23:32:33Z</dcterms:created>
  <dcterms:modified xsi:type="dcterms:W3CDTF">2015-12-16T14:31:26Z</dcterms:modified>
  <cp:category/>
  <cp:version/>
  <cp:contentType/>
  <cp:contentStatus/>
</cp:coreProperties>
</file>